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thompson1\Documents\Visual Studio Projects\EngineeringFileShare\EngineeringFileShare\Forms\"/>
    </mc:Choice>
  </mc:AlternateContent>
  <xr:revisionPtr revIDLastSave="0" documentId="13_ncr:1_{6BF37337-5D9F-4DC5-914C-C0B4657D9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WO&amp;R Front Side" sheetId="1" r:id="rId1"/>
    <sheet name="SWO&amp;R Back Side" sheetId="4" r:id="rId2"/>
  </sheets>
  <definedNames>
    <definedName name="ChloramineTableG">#REF!</definedName>
    <definedName name="ChloramineTableV">#REF!</definedName>
    <definedName name="ClOgTable">#REF!</definedName>
    <definedName name="ClOvTable">#REF!</definedName>
    <definedName name="CTtable">#REF!</definedName>
    <definedName name="LogGcat1">#REF!</definedName>
    <definedName name="LogGcat2">#REF!</definedName>
    <definedName name="LogGpercent">#REF!</definedName>
    <definedName name="LogGr">#REF!</definedName>
    <definedName name="LogVcat1">#REF!</definedName>
    <definedName name="LogVcat2">#REF!</definedName>
    <definedName name="LogVpercent">#REF!</definedName>
    <definedName name="LogVr">#REF!</definedName>
    <definedName name="O3gTable">#REF!</definedName>
    <definedName name="O3vTable">#REF!</definedName>
    <definedName name="_xlnm.Print_Area" localSheetId="1">'SWO&amp;R Back Side'!$A$1:$AE$64</definedName>
    <definedName name="_xlnm.Print_Area" localSheetId="0">'SWO&amp;R Front Side'!$A$1:$AL$53</definedName>
    <definedName name="S1Baffle">#REF!</definedName>
    <definedName name="S1Disinfectant">#REF!</definedName>
    <definedName name="S1Flow">#REF!</definedName>
    <definedName name="S1Time">#REF!</definedName>
    <definedName name="S1UnitTime">#REF!</definedName>
    <definedName name="S1UnitVolume">#REF!</definedName>
    <definedName name="S2Baffle">#REF!</definedName>
    <definedName name="S2Disinfectant">#REF!</definedName>
    <definedName name="S2Flow">#REF!</definedName>
    <definedName name="S2Time">#REF!</definedName>
    <definedName name="S2UnitTime">#REF!</definedName>
    <definedName name="S2Volume">#REF!</definedName>
    <definedName name="S3Baffle">#REF!</definedName>
    <definedName name="S3Disinfectant">#REF!</definedName>
    <definedName name="S3Flow">#REF!</definedName>
    <definedName name="S3Time">#REF!</definedName>
    <definedName name="S3Volume">#REF!</definedName>
    <definedName name="TempUnit">'SWO&amp;R Back Side'!$W$12</definedName>
    <definedName name="VirusCTtab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42" i="1" l="1"/>
  <c r="AD42" i="1"/>
  <c r="AH43" i="1"/>
  <c r="AH42" i="1"/>
  <c r="AH41" i="1"/>
  <c r="AH40" i="1"/>
  <c r="AJ43" i="1"/>
  <c r="AJ42" i="1"/>
  <c r="AJ41" i="1"/>
  <c r="AJ40" i="1"/>
  <c r="U4" i="4"/>
  <c r="P15" i="4" s="1"/>
  <c r="Z3" i="4"/>
  <c r="O15" i="4" s="1"/>
  <c r="T3" i="4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10" i="1"/>
  <c r="D9" i="1"/>
  <c r="D42" i="1" s="1"/>
  <c r="P48" i="1"/>
  <c r="AG40" i="1"/>
  <c r="AG41" i="1"/>
  <c r="AA43" i="1"/>
  <c r="AA42" i="1"/>
  <c r="AA41" i="1"/>
  <c r="AA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F43" i="1"/>
  <c r="F42" i="1"/>
  <c r="F40" i="1"/>
  <c r="F41" i="1"/>
  <c r="AB60" i="4"/>
  <c r="AE3" i="4"/>
  <c r="O32" i="4" s="1"/>
  <c r="AB3" i="4"/>
  <c r="O25" i="4" s="1"/>
  <c r="Q15" i="4"/>
  <c r="D40" i="1" l="1"/>
  <c r="D41" i="1"/>
  <c r="D43" i="1"/>
  <c r="AD43" i="1"/>
  <c r="AG43" i="1"/>
</calcChain>
</file>

<file path=xl/sharedStrings.xml><?xml version="1.0" encoding="utf-8"?>
<sst xmlns="http://schemas.openxmlformats.org/spreadsheetml/2006/main" count="251" uniqueCount="200">
  <si>
    <t xml:space="preserve"> </t>
  </si>
  <si>
    <t>Lbs.  Chemical Used (List Chemicals)</t>
  </si>
  <si>
    <t>pH</t>
  </si>
  <si>
    <t>Alkalinity (ppm)</t>
  </si>
  <si>
    <t>Hardness (ppm)</t>
  </si>
  <si>
    <t>Turbidity (NTU)</t>
  </si>
  <si>
    <t>D</t>
  </si>
  <si>
    <t>Hours</t>
  </si>
  <si>
    <t>Rainfall</t>
  </si>
  <si>
    <t>Finished AM</t>
  </si>
  <si>
    <t>Finished PM</t>
  </si>
  <si>
    <t>A</t>
  </si>
  <si>
    <t xml:space="preserve">Plant </t>
  </si>
  <si>
    <t>(in)</t>
  </si>
  <si>
    <t>AIr</t>
  </si>
  <si>
    <t>Water</t>
  </si>
  <si>
    <t>T</t>
  </si>
  <si>
    <t>Run</t>
  </si>
  <si>
    <t>Raw</t>
  </si>
  <si>
    <t>Set</t>
  </si>
  <si>
    <t>Fin</t>
  </si>
  <si>
    <t xml:space="preserve"> 12 -- 4</t>
  </si>
  <si>
    <t xml:space="preserve">4 -- 8 </t>
  </si>
  <si>
    <t>8 -- 12</t>
  </si>
  <si>
    <t>12 --4</t>
  </si>
  <si>
    <t>4 -- 8</t>
  </si>
  <si>
    <t>AM</t>
  </si>
  <si>
    <t>PM</t>
  </si>
  <si>
    <t>E</t>
  </si>
  <si>
    <t>Total</t>
  </si>
  <si>
    <t>Avg.</t>
  </si>
  <si>
    <t>Max.</t>
  </si>
  <si>
    <t>Min.</t>
  </si>
  <si>
    <r>
      <t>*</t>
    </r>
    <r>
      <rPr>
        <sz val="8"/>
        <rFont val="Arial"/>
        <family val="2"/>
      </rPr>
      <t>4 Hr Effluent Residual Monitoring Required if &lt; 0.2 PPM</t>
    </r>
  </si>
  <si>
    <t>Comments:</t>
  </si>
  <si>
    <t>Date</t>
  </si>
  <si>
    <t>12 -- 4</t>
  </si>
  <si>
    <t>8 --12</t>
  </si>
  <si>
    <t xml:space="preserve">I certify that the information in this report is true and accurate to the best of my knowledge.  I acknowledge that any </t>
  </si>
  <si>
    <t>knowingly false or misleading information may be punishable under 18 USC 1001 and other applicable laws.</t>
  </si>
  <si>
    <t xml:space="preserve">Make a copy for your records &amp; return by the 10th of the following month to the above address. </t>
  </si>
  <si>
    <t>WATER  QUALITY DATA FOR CT COMPLIANCE</t>
  </si>
  <si>
    <t xml:space="preserve">Peak </t>
  </si>
  <si>
    <t>Peak</t>
  </si>
  <si>
    <t xml:space="preserve">Raw / Plant </t>
  </si>
  <si>
    <t>High</t>
  </si>
  <si>
    <t>Minimum</t>
  </si>
  <si>
    <t>Was</t>
  </si>
  <si>
    <t>Flow</t>
  </si>
  <si>
    <t xml:space="preserve">Service </t>
  </si>
  <si>
    <t>Clearwell</t>
  </si>
  <si>
    <t>Temp.</t>
  </si>
  <si>
    <t>compliance</t>
  </si>
  <si>
    <t>Rate</t>
  </si>
  <si>
    <t>Level*</t>
  </si>
  <si>
    <t>met this</t>
  </si>
  <si>
    <t>Degrees</t>
  </si>
  <si>
    <t>date?</t>
  </si>
  <si>
    <t>(GPM)</t>
  </si>
  <si>
    <t>(FEET)</t>
  </si>
  <si>
    <t>(Yes / No)</t>
  </si>
  <si>
    <t>*Applicable only if minimum clearwell level must be maintained for compliance.</t>
  </si>
  <si>
    <t>The above figures are true and accurate to the best of my knowledge.</t>
  </si>
  <si>
    <t>Filter Operation</t>
  </si>
  <si>
    <t>Number Used</t>
  </si>
  <si>
    <t>Filters Washed</t>
  </si>
  <si>
    <t>Chlorine Monitoring</t>
  </si>
  <si>
    <t xml:space="preserve">If plant effluent residual &lt;0.2 ppm, </t>
  </si>
  <si>
    <t xml:space="preserve">monitor every 4 hours until </t>
  </si>
  <si>
    <t>&gt;0.2 ppm</t>
  </si>
  <si>
    <t xml:space="preserve">Notify the Department of Health </t>
  </si>
  <si>
    <t>Turbidimeter Calibration Record</t>
  </si>
  <si>
    <t>Turbidimeter</t>
  </si>
  <si>
    <t xml:space="preserve">Calibration </t>
  </si>
  <si>
    <t>Plant Effluent:  Not &lt;0.2 ppm for &gt;4hrs.</t>
  </si>
  <si>
    <t>Name or Number</t>
  </si>
  <si>
    <t>Combined Filter Effluent Turbidity Monitoring</t>
  </si>
  <si>
    <t>Individual Filter Effluent Turbidity Monitoring</t>
  </si>
  <si>
    <t>Turbidy Level of Combined Filter Effluent</t>
  </si>
  <si>
    <t>Turbidity Level of Individual Filters</t>
  </si>
  <si>
    <t xml:space="preserve">(Use Separate "Individual Filter Turbidity </t>
  </si>
  <si>
    <t>Monitoring Report" form for reporting)</t>
  </si>
  <si>
    <t>Daily at Entry Point</t>
  </si>
  <si>
    <t xml:space="preserve">notify Department of Health and </t>
  </si>
  <si>
    <t>disinfectant residual at prescribed points</t>
  </si>
  <si>
    <t>when plant is at peak flow for that day.</t>
  </si>
  <si>
    <t>Check compliance.  Record on this form.</t>
  </si>
  <si>
    <t>Chlorine Dioxide &amp; Chlorite Monitoring</t>
  </si>
  <si>
    <t>(ClO2 &amp; Chlorite Monitoring only applies</t>
  </si>
  <si>
    <t xml:space="preserve">notify the Department of Health and   </t>
  </si>
  <si>
    <t xml:space="preserve">collect 3 distribution system  </t>
  </si>
  <si>
    <t>samples on the following day.  Record</t>
  </si>
  <si>
    <r>
      <t>CT</t>
    </r>
    <r>
      <rPr>
        <sz val="10"/>
        <rFont val="Arial"/>
        <family val="2"/>
      </rPr>
      <t>:  Monitor pH, water temperature, &amp;</t>
    </r>
  </si>
  <si>
    <t>Pt. 1</t>
  </si>
  <si>
    <t>Pt. 2</t>
  </si>
  <si>
    <t>Pt. 3</t>
  </si>
  <si>
    <t>Wash Water Used x 1000</t>
  </si>
  <si>
    <t>Entry Point</t>
  </si>
  <si>
    <t>Entry Point Chlorite (ppm)</t>
  </si>
  <si>
    <r>
      <t>Distribution</t>
    </r>
    <r>
      <rPr>
        <sz val="10"/>
        <rFont val="Arial"/>
        <family val="2"/>
      </rPr>
      <t xml:space="preserve"> - Same time &amp; frequency as</t>
    </r>
  </si>
  <si>
    <t>ClO2 residual and Chlorite distribution</t>
  </si>
  <si>
    <t xml:space="preserve">system monitoring points as per ADH </t>
  </si>
  <si>
    <t>approved sample site plan.</t>
  </si>
  <si>
    <t xml:space="preserve">If ClO2 residual exceeds 0.8 ppm </t>
  </si>
  <si>
    <t>collect 3 distribution system</t>
  </si>
  <si>
    <t xml:space="preserve">samples on the following day. </t>
  </si>
  <si>
    <t xml:space="preserve">If Chlorite exceeds 1.0 ppm,  </t>
  </si>
  <si>
    <t>Is booster chlorination provided?</t>
  </si>
  <si>
    <t>Yes</t>
  </si>
  <si>
    <t>No</t>
  </si>
  <si>
    <t>Dist. Samples Collected (Y / N)</t>
  </si>
  <si>
    <t>(RECORD DISINFECTANT INJECTION POINTS BELOW)</t>
  </si>
  <si>
    <t xml:space="preserve"> (RECORD MONITORING LOCATIONS BELOW)</t>
  </si>
  <si>
    <t>ClO2 Residual Monitoring (ppm)</t>
  </si>
  <si>
    <t>Distribution System</t>
  </si>
  <si>
    <t>to systems using chlorine dioxide)</t>
  </si>
  <si>
    <r>
      <t>Chlorite MCL</t>
    </r>
    <r>
      <rPr>
        <sz val="10"/>
        <rFont val="Arial"/>
        <family val="2"/>
      </rPr>
      <t xml:space="preserve"> -- 1.0 ppm</t>
    </r>
  </si>
  <si>
    <r>
      <t>for reporting</t>
    </r>
    <r>
      <rPr>
        <sz val="10"/>
        <rFont val="Arial"/>
        <family val="2"/>
      </rPr>
      <t>)</t>
    </r>
  </si>
  <si>
    <t xml:space="preserve">"Bacteriological Monitoring Record" form </t>
  </si>
  <si>
    <r>
      <t xml:space="preserve">coliform sampling. -- </t>
    </r>
    <r>
      <rPr>
        <i/>
        <sz val="10"/>
        <rFont val="Arial"/>
        <family val="2"/>
      </rPr>
      <t xml:space="preserve">(Use separate </t>
    </r>
    <r>
      <rPr>
        <sz val="10"/>
        <rFont val="Arial"/>
        <family val="2"/>
      </rPr>
      <t xml:space="preserve"> </t>
    </r>
  </si>
  <si>
    <t>Minimum Chlorine Level</t>
  </si>
  <si>
    <r>
      <t xml:space="preserve">Distribution:  </t>
    </r>
    <r>
      <rPr>
        <u/>
        <sz val="10"/>
        <rFont val="Arial"/>
        <family val="2"/>
      </rPr>
      <t>&gt;</t>
    </r>
    <r>
      <rPr>
        <sz val="10"/>
        <rFont val="Arial"/>
        <family val="2"/>
      </rPr>
      <t>T</t>
    </r>
    <r>
      <rPr>
        <sz val="10"/>
        <rFont val="Arial"/>
        <family val="2"/>
      </rPr>
      <t>race residual</t>
    </r>
  </si>
  <si>
    <t>NOTE:</t>
  </si>
  <si>
    <t>See reverse side for CT compliance, filter operation and ClO2 residual monitoring.</t>
  </si>
  <si>
    <r>
      <t>Plant</t>
    </r>
    <r>
      <rPr>
        <sz val="10"/>
        <rFont val="Arial"/>
        <family val="2"/>
      </rPr>
      <t xml:space="preserve"> - </t>
    </r>
  </si>
  <si>
    <t>Maximum Residual Disinfectant Levels</t>
  </si>
  <si>
    <t>Chlorine Dioxide MRDL -- 0.8 ppm (as ClO2)</t>
  </si>
  <si>
    <t>1001 - 2500:</t>
  </si>
  <si>
    <t>2500 - 3300:</t>
  </si>
  <si>
    <t>&gt; 3300:</t>
  </si>
  <si>
    <t>continuous</t>
  </si>
  <si>
    <t>1 per day min.</t>
  </si>
  <si>
    <t>2 per day min.</t>
  </si>
  <si>
    <t>3 per day min.</t>
  </si>
  <si>
    <t>4 per day min.</t>
  </si>
  <si>
    <t xml:space="preserve">&lt; 500 pop:  1 per day min. if approved in writing by ADH </t>
  </si>
  <si>
    <t>&lt; 500 pop:</t>
  </si>
  <si>
    <t>501 - 1000:</t>
  </si>
  <si>
    <r>
      <t>&gt;</t>
    </r>
    <r>
      <rPr>
        <sz val="10"/>
        <rFont val="Arial"/>
        <family val="2"/>
      </rPr>
      <t xml:space="preserve"> 500 pop:  every 4 hours (May substitute continuous)</t>
    </r>
  </si>
  <si>
    <t>Continuous Monitoring -- Record values</t>
  </si>
  <si>
    <t>Total # of Finished Turbidity Values</t>
  </si>
  <si>
    <t>distribution ClO2 residuals on this form.</t>
  </si>
  <si>
    <t xml:space="preserve">Chlorine &amp; Chloramines MRDL -- 4.0 ppm </t>
  </si>
  <si>
    <t xml:space="preserve">     (as Cl2)  </t>
  </si>
  <si>
    <r>
      <t xml:space="preserve">95% </t>
    </r>
    <r>
      <rPr>
        <u/>
        <sz val="10"/>
        <rFont val="Arial"/>
        <family val="2"/>
      </rPr>
      <t>&lt;</t>
    </r>
    <r>
      <rPr>
        <sz val="10"/>
        <rFont val="Arial"/>
        <family val="2"/>
      </rPr>
      <t xml:space="preserve"> 0.3 NTU</t>
    </r>
  </si>
  <si>
    <t>whenever turbidity &gt; 1 NTU</t>
  </si>
  <si>
    <t>MONTH</t>
  </si>
  <si>
    <t>Signature</t>
  </si>
  <si>
    <t xml:space="preserve">Comments   </t>
  </si>
  <si>
    <t xml:space="preserve">POSITION </t>
  </si>
  <si>
    <t>S Y S T E M   N A M E</t>
  </si>
  <si>
    <t>,</t>
  </si>
  <si>
    <t>M O N T H</t>
  </si>
  <si>
    <t>P W S  #</t>
  </si>
  <si>
    <t>P L A N T  N A M E</t>
  </si>
  <si>
    <t>YR</t>
  </si>
  <si>
    <t>ID #</t>
  </si>
  <si>
    <t>PWS</t>
  </si>
  <si>
    <t>PLANT NAME</t>
  </si>
  <si>
    <t>C</t>
  </si>
  <si>
    <t>F</t>
  </si>
  <si>
    <t xml:space="preserve">WTP NAME </t>
  </si>
  <si>
    <t>PWS ID  #</t>
  </si>
  <si>
    <t>POPULATION SERVED</t>
  </si>
  <si>
    <t>SURFACE WATER OPERATION &amp; CHEMICAL REPORT FOR</t>
  </si>
  <si>
    <t>License #</t>
  </si>
  <si>
    <t>Position:</t>
  </si>
  <si>
    <t xml:space="preserve">Printed Name </t>
  </si>
  <si>
    <t xml:space="preserve"> Percent Compliance</t>
  </si>
  <si>
    <t>Temperature</t>
  </si>
  <si>
    <t>Chlorite Monitoring         (For Systems Using Chlorine Dioxide)</t>
  </si>
  <si>
    <t>Y</t>
  </si>
  <si>
    <t>N</t>
  </si>
  <si>
    <t>Effluent Disinfectant (ppm) Lowest Measured Value*</t>
  </si>
  <si>
    <t>Master Meter Reading</t>
  </si>
  <si>
    <t>Total Treated x1000 gal</t>
  </si>
  <si>
    <t>Previous Meter Reading</t>
  </si>
  <si>
    <t>(gal)</t>
  </si>
  <si>
    <t>(ft3)</t>
  </si>
  <si>
    <t>Fluoride (ppm)</t>
  </si>
  <si>
    <t>Free Cl2 Residual (ppm)</t>
  </si>
  <si>
    <t>Complete Highlighted fields</t>
  </si>
  <si>
    <t>to remove highlighting</t>
  </si>
  <si>
    <t>Enter Master Meter readings to</t>
  </si>
  <si>
    <t>autocalculate the daily production</t>
  </si>
  <si>
    <t># &gt; 1 NTU</t>
  </si>
  <si>
    <t># &gt; 0.3 NTU</t>
  </si>
  <si>
    <t>% &gt; 0.3 NTU</t>
  </si>
  <si>
    <t># &gt; 0.15 NTU</t>
  </si>
  <si>
    <t>% &gt; 0.15 NTU</t>
  </si>
  <si>
    <t>for review during sanitary survey.</t>
  </si>
  <si>
    <r>
      <t xml:space="preserve">every </t>
    </r>
    <r>
      <rPr>
        <b/>
        <u/>
        <sz val="10"/>
        <rFont val="Arial"/>
        <family val="2"/>
      </rPr>
      <t>15</t>
    </r>
    <r>
      <rPr>
        <sz val="10"/>
        <rFont val="Arial"/>
        <family val="2"/>
      </rPr>
      <t xml:space="preserve"> minutes and maintain records on file</t>
    </r>
  </si>
  <si>
    <t xml:space="preserve">     (SCADA and /or monthly IFE turbidity meter </t>
  </si>
  <si>
    <t xml:space="preserve">      downloads are recommended.)</t>
  </si>
  <si>
    <t>SWTR, ESWTRs &amp; D/DBP RULE REQUIREMENTS</t>
  </si>
  <si>
    <t xml:space="preserve">Return to:  Arkansas Department of Health, Engineering Branch </t>
  </si>
  <si>
    <t>SW0&amp;CR - 2027 - Back</t>
  </si>
  <si>
    <t>SW0&amp;CR - 2027 - Front</t>
  </si>
  <si>
    <t xml:space="preserve">                       4815 West Markham, Slot 37, Little Rock, AR  72205</t>
  </si>
  <si>
    <r>
      <t>SIGNATURE / DATE</t>
    </r>
    <r>
      <rPr>
        <sz val="10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</si>
</sst>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%"/>
    <numFmt numFmtId="166" formatCode="0.000"/>
  </numFmts>
  <fonts count="28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6"/>
      <name val="Arial"/>
      <family val="2"/>
    </font>
    <font>
      <sz val="12"/>
      <name val="Arial"/>
      <family val="2"/>
    </font>
    <font>
      <sz val="12"/>
      <name val="Arial Rounded MT Bold"/>
      <family val="2"/>
    </font>
    <font>
      <sz val="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u/>
      <sz val="9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63"/>
        <bgColor indexed="64"/>
      </patternFill>
    </fill>
  </fills>
  <borders count="7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39">
    <xf numFmtId="0" fontId="0" fillId="0" borderId="0" xfId="0"/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1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4" xfId="0" applyFont="1" applyBorder="1"/>
    <xf numFmtId="0" fontId="6" fillId="0" borderId="5" xfId="0" applyFont="1" applyBorder="1" applyAlignment="1">
      <alignment textRotation="255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5" xfId="0" applyBorder="1"/>
    <xf numFmtId="0" fontId="6" fillId="0" borderId="6" xfId="0" applyFont="1" applyBorder="1"/>
    <xf numFmtId="0" fontId="6" fillId="0" borderId="5" xfId="0" applyFont="1" applyBorder="1"/>
    <xf numFmtId="0" fontId="6" fillId="0" borderId="8" xfId="0" applyFont="1" applyBorder="1" applyAlignment="1">
      <alignment horizontal="center"/>
    </xf>
    <xf numFmtId="0" fontId="8" fillId="0" borderId="0" xfId="0" applyFont="1"/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9" fillId="2" borderId="10" xfId="0" applyFont="1" applyFill="1" applyBorder="1" applyAlignment="1">
      <alignment horizontal="centerContinuous"/>
    </xf>
    <xf numFmtId="0" fontId="10" fillId="2" borderId="11" xfId="0" applyFont="1" applyFill="1" applyBorder="1" applyAlignment="1">
      <alignment horizontal="centerContinuous"/>
    </xf>
    <xf numFmtId="0" fontId="10" fillId="2" borderId="11" xfId="0" applyFont="1" applyFill="1" applyBorder="1"/>
    <xf numFmtId="0" fontId="10" fillId="2" borderId="12" xfId="0" applyFont="1" applyFill="1" applyBorder="1" applyAlignment="1">
      <alignment horizontal="centerContinuous"/>
    </xf>
    <xf numFmtId="0" fontId="6" fillId="0" borderId="13" xfId="0" applyFont="1" applyBorder="1"/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3" fillId="0" borderId="0" xfId="0" applyFont="1"/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8" fillId="0" borderId="0" xfId="0" applyFont="1" applyAlignment="1">
      <alignment horizontal="left" textRotation="180"/>
    </xf>
    <xf numFmtId="0" fontId="11" fillId="0" borderId="0" xfId="0" applyFont="1"/>
    <xf numFmtId="0" fontId="3" fillId="0" borderId="0" xfId="0" applyFont="1"/>
    <xf numFmtId="0" fontId="6" fillId="0" borderId="0" xfId="0" applyFont="1" applyAlignment="1">
      <alignment horizontal="left" textRotation="180"/>
    </xf>
    <xf numFmtId="0" fontId="12" fillId="0" borderId="0" xfId="0" applyFont="1"/>
    <xf numFmtId="0" fontId="12" fillId="0" borderId="0" xfId="0" applyFont="1" applyAlignment="1">
      <alignment horizontal="left" textRotation="180"/>
    </xf>
    <xf numFmtId="0" fontId="7" fillId="0" borderId="0" xfId="0" applyFont="1" applyAlignment="1">
      <alignment textRotation="180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6" fillId="0" borderId="0" xfId="0" applyFont="1"/>
    <xf numFmtId="0" fontId="6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 textRotation="255"/>
    </xf>
    <xf numFmtId="0" fontId="8" fillId="0" borderId="18" xfId="0" applyFont="1" applyBorder="1"/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Continuous"/>
    </xf>
    <xf numFmtId="0" fontId="6" fillId="0" borderId="21" xfId="0" applyFont="1" applyBorder="1" applyAlignment="1">
      <alignment horizontal="centerContinuous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Continuous"/>
    </xf>
    <xf numFmtId="0" fontId="6" fillId="0" borderId="24" xfId="0" applyFont="1" applyBorder="1" applyAlignment="1">
      <alignment horizontal="centerContinuous"/>
    </xf>
    <xf numFmtId="0" fontId="6" fillId="0" borderId="9" xfId="0" applyFont="1" applyBorder="1" applyAlignment="1">
      <alignment horizontal="centerContinuous"/>
    </xf>
    <xf numFmtId="16" fontId="6" fillId="0" borderId="19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textRotation="255"/>
    </xf>
    <xf numFmtId="0" fontId="7" fillId="0" borderId="0" xfId="0" applyFont="1" applyAlignment="1">
      <alignment horizontal="centerContinuous"/>
    </xf>
    <xf numFmtId="0" fontId="7" fillId="0" borderId="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" fontId="6" fillId="0" borderId="9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Continuous"/>
    </xf>
    <xf numFmtId="0" fontId="6" fillId="0" borderId="26" xfId="0" applyFont="1" applyBorder="1" applyAlignment="1">
      <alignment horizontal="center"/>
    </xf>
    <xf numFmtId="0" fontId="0" fillId="0" borderId="19" xfId="0" applyBorder="1"/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Continuous"/>
    </xf>
    <xf numFmtId="0" fontId="12" fillId="0" borderId="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0" fillId="0" borderId="0" xfId="0" applyFont="1"/>
    <xf numFmtId="0" fontId="6" fillId="0" borderId="35" xfId="0" applyFont="1" applyBorder="1"/>
    <xf numFmtId="0" fontId="6" fillId="0" borderId="36" xfId="0" applyFont="1" applyBorder="1" applyAlignment="1">
      <alignment horizontal="center"/>
    </xf>
    <xf numFmtId="0" fontId="16" fillId="0" borderId="4" xfId="0" applyFont="1" applyBorder="1"/>
    <xf numFmtId="0" fontId="6" fillId="0" borderId="2" xfId="0" applyFont="1" applyBorder="1" applyAlignment="1">
      <alignment horizontal="left"/>
    </xf>
    <xf numFmtId="0" fontId="6" fillId="0" borderId="34" xfId="0" applyFont="1" applyBorder="1" applyAlignment="1">
      <alignment horizontal="left"/>
    </xf>
    <xf numFmtId="0" fontId="6" fillId="0" borderId="37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8" fillId="0" borderId="0" xfId="0" applyFont="1" applyAlignment="1">
      <alignment horizontal="left" vertical="center" textRotation="180"/>
    </xf>
    <xf numFmtId="0" fontId="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38" xfId="0" applyBorder="1"/>
    <xf numFmtId="0" fontId="0" fillId="0" borderId="39" xfId="0" applyBorder="1"/>
    <xf numFmtId="0" fontId="0" fillId="0" borderId="40" xfId="0" applyBorder="1" applyAlignment="1">
      <alignment horizontal="left"/>
    </xf>
    <xf numFmtId="0" fontId="0" fillId="0" borderId="41" xfId="0" applyBorder="1"/>
    <xf numFmtId="0" fontId="12" fillId="0" borderId="17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Continuous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0" fillId="3" borderId="41" xfId="0" applyFill="1" applyBorder="1"/>
    <xf numFmtId="0" fontId="8" fillId="0" borderId="23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164" fontId="7" fillId="0" borderId="0" xfId="0" applyNumberFormat="1" applyFont="1"/>
    <xf numFmtId="0" fontId="6" fillId="0" borderId="4" xfId="0" applyFont="1" applyBorder="1"/>
    <xf numFmtId="0" fontId="7" fillId="0" borderId="9" xfId="0" applyFont="1" applyBorder="1" applyAlignment="1" applyProtection="1">
      <alignment horizontal="center"/>
      <protection locked="0"/>
    </xf>
    <xf numFmtId="0" fontId="7" fillId="0" borderId="22" xfId="0" applyFont="1" applyBorder="1" applyAlignment="1" applyProtection="1">
      <alignment horizontal="center"/>
      <protection locked="0"/>
    </xf>
    <xf numFmtId="0" fontId="7" fillId="0" borderId="45" xfId="0" applyFont="1" applyBorder="1" applyAlignment="1" applyProtection="1">
      <alignment horizontal="center"/>
      <protection locked="0"/>
    </xf>
    <xf numFmtId="0" fontId="7" fillId="0" borderId="49" xfId="0" applyFont="1" applyBorder="1" applyAlignment="1" applyProtection="1">
      <alignment horizontal="center"/>
      <protection locked="0"/>
    </xf>
    <xf numFmtId="0" fontId="7" fillId="0" borderId="46" xfId="0" applyFont="1" applyBorder="1" applyAlignment="1" applyProtection="1">
      <alignment horizontal="center"/>
      <protection locked="0"/>
    </xf>
    <xf numFmtId="0" fontId="7" fillId="0" borderId="50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17" fillId="0" borderId="24" xfId="0" applyFont="1" applyBorder="1" applyAlignment="1" applyProtection="1">
      <alignment horizontal="centerContinuous"/>
      <protection locked="0"/>
    </xf>
    <xf numFmtId="0" fontId="17" fillId="0" borderId="24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45" xfId="0" applyFont="1" applyBorder="1" applyAlignment="1" applyProtection="1">
      <alignment horizontal="center"/>
      <protection locked="0"/>
    </xf>
    <xf numFmtId="0" fontId="8" fillId="0" borderId="42" xfId="0" applyFont="1" applyBorder="1" applyAlignment="1">
      <alignment horizontal="center"/>
    </xf>
    <xf numFmtId="0" fontId="7" fillId="0" borderId="53" xfId="0" applyFont="1" applyBorder="1" applyAlignment="1" applyProtection="1">
      <alignment horizontal="center"/>
      <protection locked="0"/>
    </xf>
    <xf numFmtId="0" fontId="7" fillId="0" borderId="41" xfId="0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  <protection locked="0"/>
    </xf>
    <xf numFmtId="165" fontId="7" fillId="0" borderId="0" xfId="0" applyNumberFormat="1" applyFont="1" applyAlignment="1" applyProtection="1">
      <alignment horizontal="center"/>
      <protection locked="0"/>
    </xf>
    <xf numFmtId="0" fontId="8" fillId="0" borderId="35" xfId="0" applyFont="1" applyBorder="1"/>
    <xf numFmtId="0" fontId="6" fillId="0" borderId="14" xfId="0" applyFont="1" applyBorder="1" applyAlignment="1" applyProtection="1">
      <alignment horizontal="center"/>
      <protection locked="0"/>
    </xf>
    <xf numFmtId="0" fontId="8" fillId="0" borderId="51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53" xfId="0" applyFont="1" applyBorder="1" applyAlignment="1" applyProtection="1">
      <alignment horizontal="center"/>
      <protection locked="0"/>
    </xf>
    <xf numFmtId="0" fontId="8" fillId="0" borderId="41" xfId="0" applyFont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center"/>
      <protection locked="0"/>
    </xf>
    <xf numFmtId="0" fontId="8" fillId="0" borderId="54" xfId="0" applyFont="1" applyBorder="1" applyAlignment="1" applyProtection="1">
      <alignment horizontal="center"/>
      <protection locked="0"/>
    </xf>
    <xf numFmtId="0" fontId="8" fillId="0" borderId="39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8" fillId="0" borderId="27" xfId="0" applyFont="1" applyBorder="1" applyProtection="1">
      <protection locked="0"/>
    </xf>
    <xf numFmtId="0" fontId="8" fillId="0" borderId="53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8" fillId="0" borderId="29" xfId="0" applyFont="1" applyBorder="1" applyProtection="1">
      <protection locked="0"/>
    </xf>
    <xf numFmtId="0" fontId="8" fillId="0" borderId="41" xfId="0" applyFont="1" applyBorder="1" applyProtection="1">
      <protection locked="0"/>
    </xf>
    <xf numFmtId="0" fontId="8" fillId="0" borderId="52" xfId="0" applyFont="1" applyBorder="1" applyProtection="1">
      <protection locked="0"/>
    </xf>
    <xf numFmtId="0" fontId="7" fillId="0" borderId="47" xfId="0" applyFont="1" applyBorder="1" applyAlignment="1" applyProtection="1">
      <alignment horizontal="center"/>
      <protection locked="0"/>
    </xf>
    <xf numFmtId="0" fontId="7" fillId="0" borderId="42" xfId="0" applyFont="1" applyBorder="1" applyAlignment="1" applyProtection="1">
      <alignment horizontal="center"/>
      <protection locked="0"/>
    </xf>
    <xf numFmtId="0" fontId="7" fillId="0" borderId="57" xfId="0" applyFont="1" applyBorder="1" applyAlignment="1" applyProtection="1">
      <alignment horizontal="center"/>
      <protection locked="0"/>
    </xf>
    <xf numFmtId="0" fontId="14" fillId="0" borderId="36" xfId="0" applyFont="1" applyBorder="1" applyAlignment="1" applyProtection="1">
      <alignment horizontal="center"/>
      <protection locked="0"/>
    </xf>
    <xf numFmtId="0" fontId="14" fillId="0" borderId="28" xfId="0" applyFont="1" applyBorder="1" applyAlignment="1" applyProtection="1">
      <alignment horizontal="center"/>
      <protection locked="0"/>
    </xf>
    <xf numFmtId="0" fontId="14" fillId="0" borderId="52" xfId="0" applyFont="1" applyBorder="1" applyAlignment="1" applyProtection="1">
      <alignment horizontal="center"/>
      <protection locked="0"/>
    </xf>
    <xf numFmtId="164" fontId="0" fillId="0" borderId="0" xfId="0" applyNumberFormat="1" applyAlignment="1">
      <alignment horizontal="center"/>
    </xf>
    <xf numFmtId="49" fontId="15" fillId="0" borderId="30" xfId="0" applyNumberFormat="1" applyFont="1" applyBorder="1" applyAlignment="1">
      <alignment textRotation="180"/>
    </xf>
    <xf numFmtId="0" fontId="15" fillId="0" borderId="0" xfId="0" applyFont="1" applyAlignment="1">
      <alignment horizontal="left" textRotation="180"/>
    </xf>
    <xf numFmtId="0" fontId="8" fillId="0" borderId="1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17" xfId="0" applyFont="1" applyBorder="1"/>
    <xf numFmtId="0" fontId="24" fillId="0" borderId="27" xfId="0" applyFont="1" applyBorder="1" applyAlignment="1" applyProtection="1">
      <alignment horizontal="center"/>
      <protection locked="0"/>
    </xf>
    <xf numFmtId="165" fontId="7" fillId="0" borderId="28" xfId="0" applyNumberFormat="1" applyFont="1" applyBorder="1" applyAlignment="1" applyProtection="1">
      <alignment horizontal="center"/>
      <protection locked="0"/>
    </xf>
    <xf numFmtId="0" fontId="24" fillId="0" borderId="27" xfId="0" applyFont="1" applyBorder="1" applyProtection="1">
      <protection locked="0"/>
    </xf>
    <xf numFmtId="0" fontId="24" fillId="0" borderId="0" xfId="0" applyFont="1" applyProtection="1">
      <protection locked="0"/>
    </xf>
    <xf numFmtId="166" fontId="8" fillId="0" borderId="51" xfId="0" applyNumberFormat="1" applyFont="1" applyBorder="1" applyAlignment="1" applyProtection="1">
      <alignment horizontal="center"/>
      <protection locked="0"/>
    </xf>
    <xf numFmtId="0" fontId="27" fillId="0" borderId="0" xfId="0" applyFont="1"/>
    <xf numFmtId="0" fontId="1" fillId="0" borderId="0" xfId="0" applyFont="1" applyAlignment="1">
      <alignment horizontal="right"/>
    </xf>
    <xf numFmtId="0" fontId="0" fillId="0" borderId="40" xfId="0" applyBorder="1"/>
    <xf numFmtId="0" fontId="0" fillId="0" borderId="28" xfId="0" applyBorder="1"/>
    <xf numFmtId="0" fontId="0" fillId="0" borderId="27" xfId="0" applyBorder="1"/>
    <xf numFmtId="0" fontId="0" fillId="0" borderId="53" xfId="0" applyBorder="1"/>
    <xf numFmtId="0" fontId="0" fillId="0" borderId="29" xfId="0" applyBorder="1"/>
    <xf numFmtId="9" fontId="0" fillId="0" borderId="41" xfId="0" applyNumberFormat="1" applyBorder="1"/>
    <xf numFmtId="0" fontId="0" fillId="0" borderId="41" xfId="0" quotePrefix="1" applyBorder="1"/>
    <xf numFmtId="9" fontId="0" fillId="0" borderId="52" xfId="0" applyNumberFormat="1" applyBorder="1"/>
    <xf numFmtId="0" fontId="21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59" xfId="0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6" fillId="0" borderId="67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165" fontId="7" fillId="0" borderId="37" xfId="0" applyNumberFormat="1" applyFont="1" applyBorder="1" applyAlignment="1" applyProtection="1">
      <alignment horizontal="center"/>
      <protection locked="0"/>
    </xf>
    <xf numFmtId="165" fontId="7" fillId="0" borderId="36" xfId="0" applyNumberFormat="1" applyFont="1" applyBorder="1" applyAlignment="1" applyProtection="1">
      <alignment horizontal="center"/>
      <protection locked="0"/>
    </xf>
    <xf numFmtId="165" fontId="7" fillId="0" borderId="56" xfId="0" applyNumberFormat="1" applyFont="1" applyBorder="1" applyAlignment="1" applyProtection="1">
      <alignment horizontal="center"/>
      <protection locked="0"/>
    </xf>
    <xf numFmtId="0" fontId="24" fillId="0" borderId="68" xfId="0" applyFont="1" applyBorder="1" applyAlignment="1" applyProtection="1">
      <alignment horizontal="center"/>
      <protection locked="0"/>
    </xf>
    <xf numFmtId="0" fontId="24" fillId="0" borderId="16" xfId="0" applyFont="1" applyBorder="1" applyAlignment="1" applyProtection="1">
      <alignment horizontal="center"/>
      <protection locked="0"/>
    </xf>
    <xf numFmtId="0" fontId="24" fillId="0" borderId="26" xfId="0" applyFont="1" applyBorder="1" applyAlignment="1" applyProtection="1">
      <alignment horizontal="center"/>
      <protection locked="0"/>
    </xf>
    <xf numFmtId="0" fontId="7" fillId="0" borderId="58" xfId="0" applyFont="1" applyBorder="1" applyAlignment="1" applyProtection="1">
      <alignment horizontal="center"/>
      <protection locked="0"/>
    </xf>
    <xf numFmtId="0" fontId="7" fillId="0" borderId="5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2" fillId="0" borderId="61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7" fillId="0" borderId="59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65" xfId="0" applyFont="1" applyBorder="1" applyAlignment="1">
      <alignment horizontal="center"/>
    </xf>
    <xf numFmtId="0" fontId="12" fillId="0" borderId="70" xfId="0" applyFont="1" applyBorder="1" applyAlignment="1">
      <alignment horizontal="center"/>
    </xf>
    <xf numFmtId="0" fontId="12" fillId="0" borderId="71" xfId="0" applyFont="1" applyBorder="1" applyAlignment="1">
      <alignment horizontal="center"/>
    </xf>
    <xf numFmtId="0" fontId="12" fillId="0" borderId="1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 wrapText="1"/>
    </xf>
    <xf numFmtId="0" fontId="7" fillId="0" borderId="26" xfId="0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  <protection locked="0"/>
    </xf>
    <xf numFmtId="0" fontId="12" fillId="0" borderId="34" xfId="0" applyFont="1" applyBorder="1" applyAlignment="1">
      <alignment horizontal="center" vertical="center" wrapText="1"/>
    </xf>
    <xf numFmtId="0" fontId="7" fillId="0" borderId="27" xfId="0" applyFont="1" applyBorder="1" applyAlignment="1" applyProtection="1">
      <alignment horizontal="center"/>
      <protection locked="0"/>
    </xf>
    <xf numFmtId="0" fontId="7" fillId="0" borderId="53" xfId="0" applyFont="1" applyBorder="1" applyAlignment="1" applyProtection="1">
      <alignment horizontal="center"/>
      <protection locked="0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textRotation="180"/>
    </xf>
    <xf numFmtId="0" fontId="7" fillId="0" borderId="29" xfId="0" applyFont="1" applyBorder="1" applyAlignment="1" applyProtection="1">
      <alignment horizontal="center"/>
      <protection locked="0"/>
    </xf>
    <xf numFmtId="0" fontId="7" fillId="0" borderId="41" xfId="0" applyFont="1" applyBorder="1" applyAlignment="1" applyProtection="1">
      <alignment horizontal="center"/>
      <protection locked="0"/>
    </xf>
    <xf numFmtId="0" fontId="12" fillId="0" borderId="6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7" fillId="0" borderId="24" xfId="0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7" fillId="0" borderId="0" xfId="0" applyFont="1" applyAlignment="1">
      <alignment horizontal="center" textRotation="180"/>
    </xf>
    <xf numFmtId="0" fontId="24" fillId="0" borderId="43" xfId="0" applyFont="1" applyBorder="1" applyAlignment="1">
      <alignment horizontal="left" vertical="center" textRotation="180"/>
    </xf>
    <xf numFmtId="0" fontId="24" fillId="0" borderId="30" xfId="0" applyFont="1" applyBorder="1" applyAlignment="1">
      <alignment horizontal="left" vertical="center" textRotation="180"/>
    </xf>
    <xf numFmtId="0" fontId="7" fillId="0" borderId="19" xfId="0" applyFont="1" applyBorder="1" applyAlignment="1">
      <alignment horizontal="center" textRotation="180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0" borderId="4" xfId="0" applyFont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24" fillId="0" borderId="4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6" fillId="0" borderId="67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24" xfId="0" applyBorder="1" applyAlignment="1" applyProtection="1">
      <alignment horizontal="center"/>
      <protection locked="0"/>
    </xf>
    <xf numFmtId="0" fontId="6" fillId="0" borderId="24" xfId="0" applyFont="1" applyBorder="1" applyAlignment="1" applyProtection="1">
      <alignment horizontal="center"/>
      <protection locked="0"/>
    </xf>
    <xf numFmtId="0" fontId="6" fillId="0" borderId="22" xfId="0" applyFont="1" applyBorder="1" applyAlignment="1" applyProtection="1">
      <alignment horizontal="center"/>
      <protection locked="0"/>
    </xf>
    <xf numFmtId="0" fontId="11" fillId="0" borderId="62" xfId="0" applyFont="1" applyBorder="1" applyAlignment="1" applyProtection="1">
      <alignment horizontal="center"/>
      <protection locked="0"/>
    </xf>
    <xf numFmtId="0" fontId="11" fillId="0" borderId="50" xfId="0" applyFont="1" applyBorder="1" applyAlignment="1" applyProtection="1">
      <alignment horizontal="center"/>
      <protection locked="0"/>
    </xf>
    <xf numFmtId="0" fontId="6" fillId="0" borderId="4" xfId="0" applyFont="1" applyBorder="1" applyAlignment="1">
      <alignment horizontal="right"/>
    </xf>
    <xf numFmtId="0" fontId="11" fillId="0" borderId="4" xfId="0" applyFont="1" applyBorder="1" applyAlignment="1" applyProtection="1">
      <alignment horizontal="center"/>
      <protection locked="0"/>
    </xf>
    <xf numFmtId="0" fontId="23" fillId="0" borderId="4" xfId="0" applyFont="1" applyBorder="1" applyAlignment="1" applyProtection="1">
      <alignment horizontal="center"/>
      <protection locked="0"/>
    </xf>
    <xf numFmtId="0" fontId="17" fillId="0" borderId="0" xfId="0" applyFont="1" applyAlignment="1">
      <alignment horizontal="right"/>
    </xf>
    <xf numFmtId="0" fontId="8" fillId="0" borderId="33" xfId="0" applyFont="1" applyBorder="1" applyAlignment="1" applyProtection="1">
      <alignment horizont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0" fillId="0" borderId="52" xfId="0" applyBorder="1" applyAlignment="1" applyProtection="1">
      <alignment horizontal="center"/>
      <protection locked="0"/>
    </xf>
    <xf numFmtId="0" fontId="8" fillId="0" borderId="42" xfId="0" applyFont="1" applyBorder="1" applyAlignment="1" applyProtection="1">
      <alignment horizontal="center"/>
      <protection locked="0"/>
    </xf>
    <xf numFmtId="0" fontId="8" fillId="0" borderId="45" xfId="0" applyFont="1" applyBorder="1" applyAlignment="1" applyProtection="1">
      <alignment horizontal="center"/>
      <protection locked="0"/>
    </xf>
    <xf numFmtId="0" fontId="8" fillId="0" borderId="43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6" fillId="0" borderId="61" xfId="0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17" fillId="0" borderId="0" xfId="0" applyFont="1" applyAlignment="1">
      <alignment horizontal="center"/>
    </xf>
    <xf numFmtId="49" fontId="8" fillId="0" borderId="33" xfId="0" applyNumberFormat="1" applyFont="1" applyBorder="1" applyAlignment="1" applyProtection="1">
      <alignment horizontal="center"/>
      <protection locked="0"/>
    </xf>
    <xf numFmtId="0" fontId="25" fillId="0" borderId="20" xfId="0" applyFont="1" applyBorder="1" applyAlignment="1" applyProtection="1">
      <alignment horizontal="center"/>
      <protection locked="0"/>
    </xf>
    <xf numFmtId="0" fontId="25" fillId="0" borderId="25" xfId="0" applyFont="1" applyBorder="1" applyAlignment="1" applyProtection="1">
      <alignment horizontal="center"/>
      <protection locked="0"/>
    </xf>
    <xf numFmtId="0" fontId="25" fillId="0" borderId="32" xfId="0" applyFont="1" applyBorder="1" applyAlignment="1" applyProtection="1">
      <alignment horizontal="center"/>
      <protection locked="0"/>
    </xf>
    <xf numFmtId="0" fontId="25" fillId="0" borderId="33" xfId="0" applyFont="1" applyBorder="1" applyAlignment="1" applyProtection="1">
      <alignment horizontal="center"/>
      <protection locked="0"/>
    </xf>
    <xf numFmtId="0" fontId="25" fillId="0" borderId="49" xfId="0" applyFont="1" applyBorder="1" applyAlignment="1" applyProtection="1">
      <alignment horizontal="center"/>
      <protection locked="0"/>
    </xf>
    <xf numFmtId="0" fontId="8" fillId="0" borderId="3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45" xfId="0" applyBorder="1" applyAlignment="1">
      <alignment horizontal="left"/>
    </xf>
    <xf numFmtId="0" fontId="13" fillId="0" borderId="4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" fontId="8" fillId="0" borderId="47" xfId="0" applyNumberFormat="1" applyFont="1" applyBorder="1" applyAlignment="1" applyProtection="1">
      <alignment horizontal="center"/>
      <protection locked="0"/>
    </xf>
    <xf numFmtId="3" fontId="8" fillId="0" borderId="9" xfId="0" applyNumberFormat="1" applyFont="1" applyBorder="1" applyAlignment="1" applyProtection="1">
      <alignment horizontal="center"/>
      <protection locked="0"/>
    </xf>
    <xf numFmtId="0" fontId="6" fillId="0" borderId="4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3" fontId="8" fillId="0" borderId="47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6" fillId="0" borderId="66" xfId="0" applyFont="1" applyBorder="1" applyAlignment="1">
      <alignment horizontal="center" vertical="center" textRotation="180"/>
    </xf>
    <xf numFmtId="0" fontId="6" fillId="0" borderId="30" xfId="0" applyFont="1" applyBorder="1" applyAlignment="1">
      <alignment horizontal="center" vertical="center" textRotation="180"/>
    </xf>
    <xf numFmtId="0" fontId="6" fillId="0" borderId="31" xfId="0" applyFont="1" applyBorder="1" applyAlignment="1">
      <alignment horizontal="center" vertical="center" textRotation="180"/>
    </xf>
    <xf numFmtId="0" fontId="6" fillId="0" borderId="54" xfId="0" applyFont="1" applyBorder="1" applyAlignment="1" applyProtection="1">
      <alignment horizontal="center" textRotation="180"/>
      <protection locked="0"/>
    </xf>
    <xf numFmtId="0" fontId="6" fillId="0" borderId="30" xfId="0" applyFont="1" applyBorder="1" applyAlignment="1" applyProtection="1">
      <alignment horizontal="center" textRotation="180"/>
      <protection locked="0"/>
    </xf>
    <xf numFmtId="0" fontId="6" fillId="0" borderId="31" xfId="0" applyFont="1" applyBorder="1" applyAlignment="1" applyProtection="1">
      <alignment horizontal="center" textRotation="180"/>
      <protection locked="0"/>
    </xf>
    <xf numFmtId="3" fontId="8" fillId="0" borderId="42" xfId="0" applyNumberFormat="1" applyFont="1" applyBorder="1" applyAlignment="1" applyProtection="1">
      <alignment horizontal="center"/>
      <protection locked="0"/>
    </xf>
    <xf numFmtId="3" fontId="8" fillId="0" borderId="45" xfId="0" applyNumberFormat="1" applyFont="1" applyBorder="1" applyAlignment="1" applyProtection="1">
      <alignment horizontal="center"/>
      <protection locked="0"/>
    </xf>
    <xf numFmtId="0" fontId="8" fillId="0" borderId="48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6" fillId="0" borderId="2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63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42" xfId="0" applyFont="1" applyBorder="1" applyAlignment="1" applyProtection="1">
      <alignment horizontal="center"/>
      <protection locked="0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45" xfId="0" applyFont="1" applyBorder="1" applyAlignment="1" applyProtection="1">
      <alignment horizontal="center"/>
      <protection locked="0"/>
    </xf>
    <xf numFmtId="0" fontId="6" fillId="0" borderId="5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47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63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0" borderId="46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3" fontId="8" fillId="0" borderId="57" xfId="0" applyNumberFormat="1" applyFont="1" applyBorder="1" applyAlignment="1">
      <alignment horizontal="center"/>
    </xf>
    <xf numFmtId="3" fontId="8" fillId="0" borderId="46" xfId="0" applyNumberFormat="1" applyFont="1" applyBorder="1" applyAlignment="1">
      <alignment horizontal="center"/>
    </xf>
    <xf numFmtId="3" fontId="8" fillId="0" borderId="23" xfId="0" applyNumberFormat="1" applyFont="1" applyBorder="1" applyAlignment="1">
      <alignment horizontal="center"/>
    </xf>
    <xf numFmtId="3" fontId="8" fillId="0" borderId="21" xfId="0" applyNumberFormat="1" applyFont="1" applyBorder="1" applyAlignment="1">
      <alignment horizontal="center"/>
    </xf>
    <xf numFmtId="3" fontId="8" fillId="0" borderId="42" xfId="0" applyNumberFormat="1" applyFont="1" applyBorder="1" applyAlignment="1">
      <alignment horizontal="center"/>
    </xf>
    <xf numFmtId="3" fontId="8" fillId="0" borderId="45" xfId="0" applyNumberFormat="1" applyFont="1" applyBorder="1" applyAlignment="1">
      <alignment horizontal="center"/>
    </xf>
    <xf numFmtId="3" fontId="8" fillId="0" borderId="57" xfId="0" applyNumberFormat="1" applyFont="1" applyBorder="1" applyAlignment="1" applyProtection="1">
      <alignment horizontal="center"/>
      <protection locked="0"/>
    </xf>
    <xf numFmtId="3" fontId="8" fillId="0" borderId="46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00000000-0005-0000-0000-000001000000}"/>
  </cellStyles>
  <dxfs count="38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lor rgb="FF0000FF"/>
      </font>
    </dxf>
    <dxf>
      <font>
        <b/>
        <i val="0"/>
        <color auto="1"/>
      </font>
      <fill>
        <patternFill patternType="none">
          <bgColor auto="1"/>
        </patternFill>
      </fill>
    </dxf>
    <dxf>
      <font>
        <b/>
        <i val="0"/>
        <color rgb="FFFF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3"/>
        </patternFill>
      </fill>
    </dxf>
    <dxf>
      <font>
        <b/>
        <i val="0"/>
        <color rgb="FF0000FF"/>
      </font>
    </dxf>
    <dxf>
      <fill>
        <patternFill>
          <bgColor indexed="4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28575</xdr:colOff>
      <xdr:row>21</xdr:row>
      <xdr:rowOff>180975</xdr:rowOff>
    </xdr:from>
    <xdr:to>
      <xdr:col>42</xdr:col>
      <xdr:colOff>180975</xdr:colOff>
      <xdr:row>24</xdr:row>
      <xdr:rowOff>28575</xdr:rowOff>
    </xdr:to>
    <xdr:sp macro="[0]!ClearFrontSheet" textlink="">
      <xdr:nvSpPr>
        <xdr:cNvPr id="3073" name="AutoShape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rrowheads="1"/>
        </xdr:cNvSpPr>
      </xdr:nvSpPr>
      <xdr:spPr bwMode="auto">
        <a:xfrm>
          <a:off x="15173325" y="3971925"/>
          <a:ext cx="1895475" cy="419100"/>
        </a:xfrm>
        <a:prstGeom prst="bevel">
          <a:avLst>
            <a:gd name="adj" fmla="val 2121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Clear Sheet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161925</xdr:colOff>
      <xdr:row>16</xdr:row>
      <xdr:rowOff>66675</xdr:rowOff>
    </xdr:from>
    <xdr:to>
      <xdr:col>35</xdr:col>
      <xdr:colOff>571500</xdr:colOff>
      <xdr:row>18</xdr:row>
      <xdr:rowOff>104775</xdr:rowOff>
    </xdr:to>
    <xdr:sp macro="[0]!ClearBackSheet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Arrowheads="1"/>
        </xdr:cNvSpPr>
      </xdr:nvSpPr>
      <xdr:spPr bwMode="auto">
        <a:xfrm>
          <a:off x="18430875" y="3857625"/>
          <a:ext cx="2238375" cy="533400"/>
        </a:xfrm>
        <a:prstGeom prst="bevel">
          <a:avLst>
            <a:gd name="adj" fmla="val 2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Clear Sheet Data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L53"/>
  <sheetViews>
    <sheetView showGridLines="0" tabSelected="1" zoomScale="70" zoomScaleNormal="70" zoomScaleSheetLayoutView="100" workbookViewId="0">
      <selection activeCell="B35" sqref="B35:C35"/>
    </sheetView>
  </sheetViews>
  <sheetFormatPr defaultRowHeight="12.75" x14ac:dyDescent="0.2"/>
  <cols>
    <col min="1" max="18" width="5.7109375" customWidth="1"/>
    <col min="19" max="19" width="2.7109375" hidden="1" customWidth="1"/>
    <col min="20" max="25" width="5.7109375" customWidth="1"/>
    <col min="26" max="33" width="6.7109375" customWidth="1"/>
    <col min="34" max="35" width="4.7109375" customWidth="1"/>
    <col min="36" max="37" width="6.7109375" customWidth="1"/>
    <col min="38" max="38" width="5.7109375" customWidth="1"/>
    <col min="39" max="39" width="7.7109375" customWidth="1"/>
    <col min="40" max="43" width="8.7109375" customWidth="1"/>
    <col min="44" max="44" width="1.85546875" customWidth="1"/>
    <col min="45" max="48" width="7.7109375" customWidth="1"/>
    <col min="49" max="50" width="8.28515625" customWidth="1"/>
    <col min="52" max="52" width="2.7109375" customWidth="1"/>
    <col min="53" max="55" width="4.7109375" customWidth="1"/>
    <col min="56" max="56" width="2.7109375" customWidth="1"/>
    <col min="57" max="61" width="7.7109375" customWidth="1"/>
    <col min="62" max="67" width="8.7109375" customWidth="1"/>
    <col min="68" max="69" width="7.7109375" customWidth="1"/>
  </cols>
  <sheetData>
    <row r="1" spans="1:116" s="17" customFormat="1" ht="15" x14ac:dyDescent="0.25">
      <c r="A1" s="243" t="s">
        <v>195</v>
      </c>
      <c r="B1" s="244"/>
      <c r="C1" s="244"/>
      <c r="D1" s="244"/>
      <c r="E1" s="244"/>
      <c r="F1" s="244"/>
      <c r="G1" s="244"/>
      <c r="H1" s="244"/>
      <c r="I1" s="244"/>
      <c r="J1" s="244"/>
      <c r="K1" s="266" t="s">
        <v>164</v>
      </c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55"/>
      <c r="W1" s="256"/>
      <c r="X1" s="256"/>
      <c r="Y1" s="256"/>
      <c r="Z1" s="256"/>
      <c r="AA1" s="256"/>
      <c r="AB1" s="256"/>
      <c r="AC1" s="256"/>
      <c r="AE1" s="68" t="s">
        <v>163</v>
      </c>
      <c r="AI1" s="256"/>
      <c r="AJ1" s="256"/>
      <c r="AK1" s="256"/>
      <c r="AL1" s="256"/>
    </row>
    <row r="2" spans="1:116" s="17" customFormat="1" ht="15" x14ac:dyDescent="0.25">
      <c r="A2" s="174" t="s">
        <v>198</v>
      </c>
      <c r="K2" s="68" t="s">
        <v>161</v>
      </c>
      <c r="M2" s="25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68" t="s">
        <v>162</v>
      </c>
      <c r="Y2"/>
      <c r="Z2" s="267"/>
      <c r="AA2" s="267"/>
      <c r="AC2"/>
      <c r="AD2" s="253" t="s">
        <v>146</v>
      </c>
      <c r="AE2" s="253"/>
      <c r="AF2" s="255"/>
      <c r="AG2" s="256"/>
      <c r="AH2" s="256"/>
      <c r="AI2" s="256"/>
      <c r="AJ2" s="163" t="s">
        <v>155</v>
      </c>
      <c r="AK2" s="254"/>
      <c r="AL2" s="254"/>
    </row>
    <row r="3" spans="1:116" s="43" customFormat="1" ht="7.5" thickBot="1" x14ac:dyDescent="0.2">
      <c r="AJ3" s="77"/>
      <c r="AK3" s="77"/>
    </row>
    <row r="4" spans="1:116" s="17" customFormat="1" ht="14.25" customHeight="1" x14ac:dyDescent="0.2">
      <c r="A4" s="45" t="s">
        <v>0</v>
      </c>
      <c r="B4" s="330" t="s">
        <v>176</v>
      </c>
      <c r="C4" s="273"/>
      <c r="D4" s="273"/>
      <c r="E4" s="274"/>
      <c r="F4" s="46"/>
      <c r="G4" s="125"/>
      <c r="H4" s="321" t="s">
        <v>169</v>
      </c>
      <c r="I4" s="322"/>
      <c r="J4" s="48" t="s">
        <v>1</v>
      </c>
      <c r="K4" s="48"/>
      <c r="L4" s="48"/>
      <c r="M4" s="48"/>
      <c r="N4" s="48"/>
      <c r="O4" s="49"/>
      <c r="P4" s="308" t="s">
        <v>2</v>
      </c>
      <c r="Q4" s="309"/>
      <c r="R4" s="310"/>
      <c r="S4" s="75"/>
      <c r="T4" s="51" t="s">
        <v>3</v>
      </c>
      <c r="U4" s="48"/>
      <c r="V4" s="49"/>
      <c r="W4" s="48" t="s">
        <v>4</v>
      </c>
      <c r="X4" s="49"/>
      <c r="Y4" s="298" t="s">
        <v>179</v>
      </c>
      <c r="Z4" s="48" t="s">
        <v>5</v>
      </c>
      <c r="AA4" s="48"/>
      <c r="AB4" s="48"/>
      <c r="AC4" s="48"/>
      <c r="AD4" s="48"/>
      <c r="AE4" s="48"/>
      <c r="AF4" s="48"/>
      <c r="AG4" s="48"/>
      <c r="AH4" s="288" t="s">
        <v>173</v>
      </c>
      <c r="AI4" s="289"/>
      <c r="AJ4" s="282" t="s">
        <v>170</v>
      </c>
      <c r="AK4" s="283"/>
      <c r="AL4" s="3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16" s="7" customFormat="1" x14ac:dyDescent="0.2">
      <c r="A5" s="16" t="s">
        <v>6</v>
      </c>
      <c r="B5" s="313"/>
      <c r="C5" s="314"/>
      <c r="D5" s="314"/>
      <c r="E5" s="315"/>
      <c r="F5" s="47" t="s">
        <v>7</v>
      </c>
      <c r="G5" s="7" t="s">
        <v>8</v>
      </c>
      <c r="H5" s="319"/>
      <c r="I5" s="320"/>
      <c r="J5" s="301"/>
      <c r="K5" s="301"/>
      <c r="L5" s="301"/>
      <c r="M5" s="301"/>
      <c r="N5" s="301"/>
      <c r="O5" s="301"/>
      <c r="P5" s="47"/>
      <c r="Q5" s="47"/>
      <c r="R5" s="47"/>
      <c r="T5" s="66"/>
      <c r="U5" s="47"/>
      <c r="V5" s="47"/>
      <c r="W5" s="47"/>
      <c r="X5" s="47"/>
      <c r="Y5" s="299"/>
      <c r="Z5" s="47"/>
      <c r="AA5" s="47"/>
      <c r="AB5" s="52" t="s">
        <v>9</v>
      </c>
      <c r="AC5" s="52"/>
      <c r="AD5" s="53"/>
      <c r="AE5" s="52" t="s">
        <v>10</v>
      </c>
      <c r="AF5" s="52"/>
      <c r="AG5" s="52"/>
      <c r="AH5" s="214"/>
      <c r="AI5" s="290"/>
      <c r="AJ5" s="284"/>
      <c r="AK5" s="285"/>
      <c r="AL5" s="55" t="s">
        <v>6</v>
      </c>
    </row>
    <row r="6" spans="1:116" s="7" customFormat="1" ht="12.95" customHeight="1" x14ac:dyDescent="0.2">
      <c r="A6" s="16" t="s">
        <v>11</v>
      </c>
      <c r="B6" s="311" t="s">
        <v>174</v>
      </c>
      <c r="C6" s="312"/>
      <c r="D6" s="311" t="s">
        <v>175</v>
      </c>
      <c r="E6" s="312"/>
      <c r="F6" s="47" t="s">
        <v>12</v>
      </c>
      <c r="G6" s="47" t="s">
        <v>13</v>
      </c>
      <c r="H6" s="316" t="s">
        <v>14</v>
      </c>
      <c r="I6" s="316" t="s">
        <v>15</v>
      </c>
      <c r="J6" s="302"/>
      <c r="K6" s="302"/>
      <c r="L6" s="302"/>
      <c r="M6" s="302"/>
      <c r="N6" s="302"/>
      <c r="O6" s="302"/>
      <c r="P6" s="62"/>
      <c r="Q6" s="62"/>
      <c r="R6" s="62"/>
      <c r="T6" s="66"/>
      <c r="U6" s="47"/>
      <c r="V6" s="47"/>
      <c r="W6" s="47"/>
      <c r="X6" s="47"/>
      <c r="Y6" s="299"/>
      <c r="Z6" s="47"/>
      <c r="AA6" s="47"/>
      <c r="AB6" s="47"/>
      <c r="AC6" s="47"/>
      <c r="AD6" s="47"/>
      <c r="AE6" s="47"/>
      <c r="AF6" s="47"/>
      <c r="AH6" s="214"/>
      <c r="AI6" s="290"/>
      <c r="AJ6" s="286" t="s">
        <v>98</v>
      </c>
      <c r="AK6" s="286" t="s">
        <v>110</v>
      </c>
      <c r="AL6" s="8" t="s">
        <v>11</v>
      </c>
    </row>
    <row r="7" spans="1:116" s="7" customFormat="1" ht="12.95" customHeight="1" x14ac:dyDescent="0.2">
      <c r="A7" s="5" t="s">
        <v>16</v>
      </c>
      <c r="B7" s="214"/>
      <c r="C7" s="290"/>
      <c r="D7" s="214"/>
      <c r="E7" s="290"/>
      <c r="F7" s="47" t="s">
        <v>17</v>
      </c>
      <c r="G7" s="47"/>
      <c r="H7" s="317"/>
      <c r="I7" s="317"/>
      <c r="J7" s="302"/>
      <c r="K7" s="302"/>
      <c r="L7" s="302"/>
      <c r="M7" s="302"/>
      <c r="N7" s="302"/>
      <c r="O7" s="302"/>
      <c r="P7" s="47" t="s">
        <v>18</v>
      </c>
      <c r="Q7" s="47" t="s">
        <v>19</v>
      </c>
      <c r="R7" s="47" t="s">
        <v>20</v>
      </c>
      <c r="T7" s="66" t="s">
        <v>18</v>
      </c>
      <c r="U7" s="47" t="s">
        <v>19</v>
      </c>
      <c r="V7" s="47" t="s">
        <v>20</v>
      </c>
      <c r="W7" s="47" t="s">
        <v>18</v>
      </c>
      <c r="X7" s="47" t="s">
        <v>19</v>
      </c>
      <c r="Y7" s="299"/>
      <c r="Z7" s="47" t="s">
        <v>18</v>
      </c>
      <c r="AA7" s="47" t="s">
        <v>19</v>
      </c>
      <c r="AB7" s="54" t="s">
        <v>21</v>
      </c>
      <c r="AC7" s="54" t="s">
        <v>22</v>
      </c>
      <c r="AD7" s="47" t="s">
        <v>23</v>
      </c>
      <c r="AE7" s="47" t="s">
        <v>24</v>
      </c>
      <c r="AF7" s="47" t="s">
        <v>25</v>
      </c>
      <c r="AG7" s="7" t="s">
        <v>23</v>
      </c>
      <c r="AH7" s="214"/>
      <c r="AI7" s="290"/>
      <c r="AJ7" s="286"/>
      <c r="AK7" s="286"/>
      <c r="AL7" s="8" t="s">
        <v>16</v>
      </c>
    </row>
    <row r="8" spans="1:116" s="7" customFormat="1" ht="13.5" customHeight="1" thickBot="1" x14ac:dyDescent="0.25">
      <c r="A8" s="32" t="s">
        <v>28</v>
      </c>
      <c r="B8" s="294" t="s">
        <v>177</v>
      </c>
      <c r="C8" s="295"/>
      <c r="D8" s="215"/>
      <c r="E8" s="291"/>
      <c r="F8" s="27"/>
      <c r="G8" s="27"/>
      <c r="H8" s="318"/>
      <c r="I8" s="318"/>
      <c r="J8" s="303"/>
      <c r="K8" s="303"/>
      <c r="L8" s="303"/>
      <c r="M8" s="303"/>
      <c r="N8" s="303"/>
      <c r="O8" s="303"/>
      <c r="P8" s="27"/>
      <c r="Q8" s="27"/>
      <c r="R8" s="27"/>
      <c r="S8" s="44"/>
      <c r="T8" s="67"/>
      <c r="U8" s="27"/>
      <c r="V8" s="27"/>
      <c r="W8" s="27"/>
      <c r="X8" s="27"/>
      <c r="Y8" s="300"/>
      <c r="Z8" s="27"/>
      <c r="AA8" s="27"/>
      <c r="AB8" s="27"/>
      <c r="AC8" s="27"/>
      <c r="AD8" s="27"/>
      <c r="AE8" s="27"/>
      <c r="AF8" s="27"/>
      <c r="AG8" s="44"/>
      <c r="AH8" s="215"/>
      <c r="AI8" s="291"/>
      <c r="AJ8" s="287"/>
      <c r="AK8" s="287"/>
      <c r="AL8" s="33" t="s">
        <v>28</v>
      </c>
      <c r="AN8" s="42" t="s">
        <v>122</v>
      </c>
    </row>
    <row r="9" spans="1:116" s="6" customFormat="1" ht="15" x14ac:dyDescent="0.2">
      <c r="A9" s="61">
        <v>1</v>
      </c>
      <c r="B9" s="292"/>
      <c r="C9" s="293"/>
      <c r="D9" s="296" t="str">
        <f>IF(B9="","",(B9-B5)/1000*$P$48)</f>
        <v/>
      </c>
      <c r="E9" s="29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8"/>
      <c r="T9" s="127"/>
      <c r="U9" s="127"/>
      <c r="V9" s="127"/>
      <c r="W9" s="127"/>
      <c r="X9" s="127"/>
      <c r="Y9" s="127"/>
      <c r="Z9" s="127"/>
      <c r="AA9" s="127"/>
      <c r="AB9" s="161"/>
      <c r="AC9" s="161"/>
      <c r="AD9" s="161"/>
      <c r="AE9" s="161"/>
      <c r="AF9" s="161"/>
      <c r="AG9" s="161"/>
      <c r="AH9" s="306"/>
      <c r="AI9" s="307"/>
      <c r="AJ9" s="118"/>
      <c r="AK9" s="127"/>
      <c r="AL9" s="76">
        <v>1</v>
      </c>
      <c r="AN9" s="42" t="s">
        <v>181</v>
      </c>
    </row>
    <row r="10" spans="1:116" s="6" customFormat="1" ht="15" x14ac:dyDescent="0.2">
      <c r="A10" s="63">
        <v>2</v>
      </c>
      <c r="B10" s="304"/>
      <c r="C10" s="305"/>
      <c r="D10" s="296" t="str">
        <f>IF(B10="","",(B10-B9)/1000*$P$48)</f>
        <v/>
      </c>
      <c r="E10" s="297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8"/>
      <c r="T10" s="129"/>
      <c r="U10" s="129"/>
      <c r="V10" s="129"/>
      <c r="W10" s="129"/>
      <c r="X10" s="129"/>
      <c r="Y10" s="129"/>
      <c r="Z10" s="129"/>
      <c r="AA10" s="129"/>
      <c r="AB10" s="161"/>
      <c r="AC10" s="161"/>
      <c r="AD10" s="161"/>
      <c r="AE10" s="161"/>
      <c r="AF10" s="161"/>
      <c r="AG10" s="161"/>
      <c r="AH10" s="260"/>
      <c r="AI10" s="261"/>
      <c r="AJ10" s="119"/>
      <c r="AK10" s="129"/>
      <c r="AL10" s="64">
        <v>2</v>
      </c>
      <c r="AM10"/>
      <c r="AN10" s="42" t="s">
        <v>182</v>
      </c>
    </row>
    <row r="11" spans="1:116" s="6" customFormat="1" ht="15" x14ac:dyDescent="0.2">
      <c r="A11" s="63">
        <v>3</v>
      </c>
      <c r="B11" s="304"/>
      <c r="C11" s="305"/>
      <c r="D11" s="296" t="str">
        <f t="shared" ref="D11:D39" si="0">IF(B11="","",(B11-B10)/1000*$P$48)</f>
        <v/>
      </c>
      <c r="E11" s="297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8"/>
      <c r="T11" s="129"/>
      <c r="U11" s="129"/>
      <c r="V11" s="129"/>
      <c r="W11" s="129"/>
      <c r="X11" s="129"/>
      <c r="Y11" s="129"/>
      <c r="Z11" s="129"/>
      <c r="AA11" s="129"/>
      <c r="AB11" s="161"/>
      <c r="AC11" s="161"/>
      <c r="AD11" s="161"/>
      <c r="AE11" s="161"/>
      <c r="AF11" s="161"/>
      <c r="AG11" s="161"/>
      <c r="AH11" s="262"/>
      <c r="AI11" s="263"/>
      <c r="AJ11" s="118"/>
      <c r="AK11" s="129"/>
      <c r="AL11" s="64">
        <v>3</v>
      </c>
      <c r="AM11"/>
      <c r="AN11" s="42"/>
    </row>
    <row r="12" spans="1:116" s="6" customFormat="1" ht="15" x14ac:dyDescent="0.2">
      <c r="A12" s="63">
        <v>4</v>
      </c>
      <c r="B12" s="304"/>
      <c r="C12" s="305"/>
      <c r="D12" s="296" t="str">
        <f t="shared" si="0"/>
        <v/>
      </c>
      <c r="E12" s="297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8"/>
      <c r="T12" s="129"/>
      <c r="U12" s="129"/>
      <c r="V12" s="129"/>
      <c r="W12" s="129"/>
      <c r="X12" s="129"/>
      <c r="Y12" s="129"/>
      <c r="Z12" s="129"/>
      <c r="AA12" s="129"/>
      <c r="AB12" s="161"/>
      <c r="AC12" s="161"/>
      <c r="AD12" s="161"/>
      <c r="AE12" s="161"/>
      <c r="AF12" s="161"/>
      <c r="AG12" s="161"/>
      <c r="AH12" s="260"/>
      <c r="AI12" s="261"/>
      <c r="AJ12" s="119"/>
      <c r="AK12" s="129"/>
      <c r="AL12" s="64">
        <v>4</v>
      </c>
      <c r="AN12" s="6" t="s">
        <v>183</v>
      </c>
    </row>
    <row r="13" spans="1:116" s="6" customFormat="1" ht="15" x14ac:dyDescent="0.2">
      <c r="A13" s="63">
        <v>5</v>
      </c>
      <c r="B13" s="304"/>
      <c r="C13" s="305"/>
      <c r="D13" s="296" t="str">
        <f t="shared" si="0"/>
        <v/>
      </c>
      <c r="E13" s="297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8"/>
      <c r="T13" s="129"/>
      <c r="U13" s="129"/>
      <c r="V13" s="129"/>
      <c r="W13" s="129"/>
      <c r="X13" s="129"/>
      <c r="Y13" s="129"/>
      <c r="Z13" s="129"/>
      <c r="AA13" s="129"/>
      <c r="AB13" s="161"/>
      <c r="AC13" s="161"/>
      <c r="AD13" s="161"/>
      <c r="AE13" s="161"/>
      <c r="AF13" s="161"/>
      <c r="AG13" s="161"/>
      <c r="AH13" s="262"/>
      <c r="AI13" s="263"/>
      <c r="AJ13" s="118"/>
      <c r="AK13" s="129"/>
      <c r="AL13" s="64">
        <v>5</v>
      </c>
      <c r="AN13" s="6" t="s">
        <v>184</v>
      </c>
    </row>
    <row r="14" spans="1:116" s="6" customFormat="1" ht="15.2" customHeight="1" x14ac:dyDescent="0.2">
      <c r="A14" s="63">
        <v>6</v>
      </c>
      <c r="B14" s="304"/>
      <c r="C14" s="305"/>
      <c r="D14" s="296" t="str">
        <f t="shared" si="0"/>
        <v/>
      </c>
      <c r="E14" s="297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8"/>
      <c r="T14" s="129"/>
      <c r="U14" s="129"/>
      <c r="V14" s="129"/>
      <c r="W14" s="129"/>
      <c r="X14" s="129"/>
      <c r="Y14" s="129"/>
      <c r="Z14" s="129"/>
      <c r="AA14" s="129"/>
      <c r="AB14" s="161"/>
      <c r="AC14" s="161"/>
      <c r="AD14" s="161"/>
      <c r="AE14" s="161"/>
      <c r="AF14" s="161"/>
      <c r="AG14" s="161"/>
      <c r="AH14" s="260"/>
      <c r="AI14" s="261"/>
      <c r="AJ14" s="119"/>
      <c r="AK14" s="129"/>
      <c r="AL14" s="64">
        <v>6</v>
      </c>
    </row>
    <row r="15" spans="1:116" s="6" customFormat="1" ht="15" x14ac:dyDescent="0.2">
      <c r="A15" s="63">
        <v>7</v>
      </c>
      <c r="B15" s="304"/>
      <c r="C15" s="305"/>
      <c r="D15" s="296" t="str">
        <f t="shared" si="0"/>
        <v/>
      </c>
      <c r="E15" s="297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8"/>
      <c r="T15" s="129"/>
      <c r="U15" s="129"/>
      <c r="V15" s="129"/>
      <c r="W15" s="129"/>
      <c r="X15" s="129"/>
      <c r="Y15" s="129"/>
      <c r="Z15" s="129"/>
      <c r="AA15" s="129"/>
      <c r="AB15" s="161"/>
      <c r="AC15" s="161"/>
      <c r="AD15" s="161"/>
      <c r="AE15" s="161"/>
      <c r="AF15" s="161"/>
      <c r="AG15" s="161"/>
      <c r="AH15" s="262"/>
      <c r="AI15" s="263"/>
      <c r="AJ15" s="118"/>
      <c r="AK15" s="129"/>
      <c r="AL15" s="64">
        <v>7</v>
      </c>
    </row>
    <row r="16" spans="1:116" s="6" customFormat="1" ht="15" x14ac:dyDescent="0.2">
      <c r="A16" s="63">
        <v>8</v>
      </c>
      <c r="B16" s="304"/>
      <c r="C16" s="305"/>
      <c r="D16" s="296" t="str">
        <f t="shared" si="0"/>
        <v/>
      </c>
      <c r="E16" s="297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8"/>
      <c r="T16" s="129"/>
      <c r="U16" s="129"/>
      <c r="V16" s="129"/>
      <c r="W16" s="129"/>
      <c r="X16" s="129"/>
      <c r="Y16" s="129"/>
      <c r="Z16" s="129"/>
      <c r="AA16" s="129"/>
      <c r="AB16" s="161"/>
      <c r="AC16" s="161"/>
      <c r="AD16" s="161"/>
      <c r="AE16" s="161"/>
      <c r="AF16" s="161"/>
      <c r="AG16" s="161"/>
      <c r="AH16" s="260"/>
      <c r="AI16" s="261"/>
      <c r="AJ16" s="119"/>
      <c r="AK16" s="129"/>
      <c r="AL16" s="64">
        <v>8</v>
      </c>
    </row>
    <row r="17" spans="1:38" s="6" customFormat="1" ht="15" x14ac:dyDescent="0.2">
      <c r="A17" s="63">
        <v>9</v>
      </c>
      <c r="B17" s="304"/>
      <c r="C17" s="305"/>
      <c r="D17" s="296" t="str">
        <f t="shared" si="0"/>
        <v/>
      </c>
      <c r="E17" s="297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8"/>
      <c r="T17" s="129"/>
      <c r="U17" s="129"/>
      <c r="V17" s="129"/>
      <c r="W17" s="129"/>
      <c r="X17" s="129"/>
      <c r="Y17" s="129"/>
      <c r="Z17" s="129"/>
      <c r="AA17" s="129"/>
      <c r="AB17" s="161"/>
      <c r="AC17" s="161"/>
      <c r="AD17" s="161"/>
      <c r="AE17" s="161"/>
      <c r="AF17" s="161"/>
      <c r="AG17" s="161"/>
      <c r="AH17" s="262"/>
      <c r="AI17" s="263"/>
      <c r="AJ17" s="118"/>
      <c r="AK17" s="129"/>
      <c r="AL17" s="64">
        <v>9</v>
      </c>
    </row>
    <row r="18" spans="1:38" s="6" customFormat="1" ht="15" x14ac:dyDescent="0.2">
      <c r="A18" s="63">
        <v>10</v>
      </c>
      <c r="B18" s="304"/>
      <c r="C18" s="305"/>
      <c r="D18" s="296" t="str">
        <f t="shared" si="0"/>
        <v/>
      </c>
      <c r="E18" s="297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8"/>
      <c r="T18" s="129"/>
      <c r="U18" s="129"/>
      <c r="V18" s="129"/>
      <c r="W18" s="129"/>
      <c r="X18" s="129"/>
      <c r="Y18" s="129"/>
      <c r="Z18" s="129"/>
      <c r="AA18" s="129"/>
      <c r="AB18" s="161"/>
      <c r="AC18" s="161"/>
      <c r="AD18" s="161"/>
      <c r="AE18" s="161"/>
      <c r="AF18" s="161"/>
      <c r="AG18" s="161"/>
      <c r="AH18" s="260"/>
      <c r="AI18" s="261"/>
      <c r="AJ18" s="119"/>
      <c r="AK18" s="129"/>
      <c r="AL18" s="64">
        <v>10</v>
      </c>
    </row>
    <row r="19" spans="1:38" s="6" customFormat="1" ht="15" x14ac:dyDescent="0.2">
      <c r="A19" s="63">
        <v>11</v>
      </c>
      <c r="B19" s="304"/>
      <c r="C19" s="305"/>
      <c r="D19" s="296" t="str">
        <f t="shared" si="0"/>
        <v/>
      </c>
      <c r="E19" s="297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8"/>
      <c r="T19" s="129"/>
      <c r="U19" s="129"/>
      <c r="V19" s="129"/>
      <c r="W19" s="129"/>
      <c r="X19" s="129"/>
      <c r="Y19" s="129"/>
      <c r="Z19" s="129"/>
      <c r="AA19" s="129"/>
      <c r="AB19" s="161"/>
      <c r="AC19" s="161"/>
      <c r="AD19" s="161"/>
      <c r="AE19" s="161"/>
      <c r="AF19" s="161"/>
      <c r="AG19" s="161"/>
      <c r="AH19" s="262"/>
      <c r="AI19" s="263"/>
      <c r="AJ19" s="118"/>
      <c r="AK19" s="129"/>
      <c r="AL19" s="64">
        <v>11</v>
      </c>
    </row>
    <row r="20" spans="1:38" s="6" customFormat="1" ht="15" x14ac:dyDescent="0.2">
      <c r="A20" s="63">
        <v>12</v>
      </c>
      <c r="B20" s="304"/>
      <c r="C20" s="305"/>
      <c r="D20" s="296" t="str">
        <f t="shared" si="0"/>
        <v/>
      </c>
      <c r="E20" s="297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8"/>
      <c r="T20" s="129"/>
      <c r="U20" s="129"/>
      <c r="V20" s="129"/>
      <c r="W20" s="129"/>
      <c r="X20" s="129"/>
      <c r="Y20" s="129"/>
      <c r="Z20" s="129"/>
      <c r="AA20" s="129"/>
      <c r="AB20" s="161"/>
      <c r="AC20" s="161"/>
      <c r="AD20" s="161"/>
      <c r="AE20" s="161"/>
      <c r="AF20" s="161"/>
      <c r="AG20" s="161"/>
      <c r="AH20" s="260"/>
      <c r="AI20" s="261"/>
      <c r="AJ20" s="119"/>
      <c r="AK20" s="129"/>
      <c r="AL20" s="64">
        <v>12</v>
      </c>
    </row>
    <row r="21" spans="1:38" s="6" customFormat="1" ht="15" x14ac:dyDescent="0.2">
      <c r="A21" s="63">
        <v>13</v>
      </c>
      <c r="B21" s="304"/>
      <c r="C21" s="305"/>
      <c r="D21" s="296" t="str">
        <f t="shared" si="0"/>
        <v/>
      </c>
      <c r="E21" s="297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8"/>
      <c r="T21" s="129"/>
      <c r="U21" s="129"/>
      <c r="V21" s="129"/>
      <c r="W21" s="129"/>
      <c r="X21" s="129"/>
      <c r="Y21" s="129"/>
      <c r="Z21" s="129"/>
      <c r="AA21" s="129"/>
      <c r="AB21" s="161"/>
      <c r="AC21" s="161"/>
      <c r="AD21" s="161"/>
      <c r="AE21" s="161"/>
      <c r="AF21" s="161"/>
      <c r="AG21" s="161"/>
      <c r="AH21" s="262"/>
      <c r="AI21" s="263"/>
      <c r="AJ21" s="118"/>
      <c r="AK21" s="129"/>
      <c r="AL21" s="64">
        <v>13</v>
      </c>
    </row>
    <row r="22" spans="1:38" s="6" customFormat="1" ht="15" x14ac:dyDescent="0.2">
      <c r="A22" s="63">
        <v>14</v>
      </c>
      <c r="B22" s="304"/>
      <c r="C22" s="305"/>
      <c r="D22" s="296" t="str">
        <f t="shared" si="0"/>
        <v/>
      </c>
      <c r="E22" s="297"/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8"/>
      <c r="T22" s="129"/>
      <c r="U22" s="129"/>
      <c r="V22" s="129"/>
      <c r="W22" s="129"/>
      <c r="X22" s="129"/>
      <c r="Y22" s="129"/>
      <c r="Z22" s="129"/>
      <c r="AA22" s="129"/>
      <c r="AB22" s="161"/>
      <c r="AC22" s="161"/>
      <c r="AD22" s="161"/>
      <c r="AE22" s="161"/>
      <c r="AF22" s="161"/>
      <c r="AG22" s="161"/>
      <c r="AH22" s="260"/>
      <c r="AI22" s="261"/>
      <c r="AJ22" s="119"/>
      <c r="AK22" s="129"/>
      <c r="AL22" s="64">
        <v>14</v>
      </c>
    </row>
    <row r="23" spans="1:38" s="6" customFormat="1" ht="15" x14ac:dyDescent="0.2">
      <c r="A23" s="63">
        <v>15</v>
      </c>
      <c r="B23" s="304"/>
      <c r="C23" s="305"/>
      <c r="D23" s="296" t="str">
        <f t="shared" si="0"/>
        <v/>
      </c>
      <c r="E23" s="297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8"/>
      <c r="T23" s="129"/>
      <c r="U23" s="129"/>
      <c r="V23" s="129"/>
      <c r="W23" s="129"/>
      <c r="X23" s="129"/>
      <c r="Y23" s="129"/>
      <c r="Z23" s="129"/>
      <c r="AA23" s="129"/>
      <c r="AB23" s="161"/>
      <c r="AC23" s="161"/>
      <c r="AD23" s="161"/>
      <c r="AE23" s="161"/>
      <c r="AF23" s="161"/>
      <c r="AG23" s="161"/>
      <c r="AH23" s="262"/>
      <c r="AI23" s="263"/>
      <c r="AJ23" s="118"/>
      <c r="AK23" s="129"/>
      <c r="AL23" s="64">
        <v>15</v>
      </c>
    </row>
    <row r="24" spans="1:38" s="6" customFormat="1" ht="15" x14ac:dyDescent="0.2">
      <c r="A24" s="63">
        <v>16</v>
      </c>
      <c r="B24" s="304"/>
      <c r="C24" s="305"/>
      <c r="D24" s="296" t="str">
        <f t="shared" si="0"/>
        <v/>
      </c>
      <c r="E24" s="297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8"/>
      <c r="T24" s="129"/>
      <c r="U24" s="129"/>
      <c r="V24" s="129"/>
      <c r="W24" s="129"/>
      <c r="X24" s="129"/>
      <c r="Y24" s="129"/>
      <c r="Z24" s="129"/>
      <c r="AA24" s="129"/>
      <c r="AB24" s="161"/>
      <c r="AC24" s="161"/>
      <c r="AD24" s="161"/>
      <c r="AE24" s="161"/>
      <c r="AF24" s="161"/>
      <c r="AG24" s="161"/>
      <c r="AH24" s="260"/>
      <c r="AI24" s="261"/>
      <c r="AJ24" s="119"/>
      <c r="AK24" s="129"/>
      <c r="AL24" s="64">
        <v>16</v>
      </c>
    </row>
    <row r="25" spans="1:38" s="6" customFormat="1" ht="15" x14ac:dyDescent="0.2">
      <c r="A25" s="63">
        <v>17</v>
      </c>
      <c r="B25" s="304"/>
      <c r="C25" s="305"/>
      <c r="D25" s="296" t="str">
        <f t="shared" si="0"/>
        <v/>
      </c>
      <c r="E25" s="297"/>
      <c r="F25" s="129"/>
      <c r="G25" s="129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8"/>
      <c r="T25" s="129"/>
      <c r="U25" s="129"/>
      <c r="V25" s="129"/>
      <c r="W25" s="129"/>
      <c r="X25" s="129"/>
      <c r="Y25" s="129"/>
      <c r="Z25" s="129"/>
      <c r="AA25" s="129"/>
      <c r="AB25" s="161"/>
      <c r="AC25" s="161"/>
      <c r="AD25" s="161"/>
      <c r="AE25" s="161"/>
      <c r="AF25" s="161"/>
      <c r="AG25" s="161"/>
      <c r="AH25" s="262"/>
      <c r="AI25" s="263"/>
      <c r="AJ25" s="118"/>
      <c r="AK25" s="129"/>
      <c r="AL25" s="64">
        <v>17</v>
      </c>
    </row>
    <row r="26" spans="1:38" s="6" customFormat="1" ht="15" x14ac:dyDescent="0.2">
      <c r="A26" s="63">
        <v>18</v>
      </c>
      <c r="B26" s="304"/>
      <c r="C26" s="305"/>
      <c r="D26" s="296" t="str">
        <f t="shared" si="0"/>
        <v/>
      </c>
      <c r="E26" s="297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8"/>
      <c r="T26" s="129"/>
      <c r="U26" s="129"/>
      <c r="V26" s="129"/>
      <c r="W26" s="129"/>
      <c r="X26" s="129"/>
      <c r="Y26" s="129"/>
      <c r="Z26" s="129"/>
      <c r="AA26" s="129"/>
      <c r="AB26" s="161"/>
      <c r="AC26" s="161"/>
      <c r="AD26" s="161"/>
      <c r="AE26" s="161"/>
      <c r="AF26" s="161"/>
      <c r="AG26" s="161"/>
      <c r="AH26" s="260"/>
      <c r="AI26" s="261"/>
      <c r="AJ26" s="119"/>
      <c r="AK26" s="129"/>
      <c r="AL26" s="64">
        <v>18</v>
      </c>
    </row>
    <row r="27" spans="1:38" s="6" customFormat="1" ht="15" x14ac:dyDescent="0.2">
      <c r="A27" s="63">
        <v>19</v>
      </c>
      <c r="B27" s="304"/>
      <c r="C27" s="305"/>
      <c r="D27" s="296" t="str">
        <f t="shared" si="0"/>
        <v/>
      </c>
      <c r="E27" s="297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8"/>
      <c r="T27" s="129"/>
      <c r="U27" s="129"/>
      <c r="V27" s="129"/>
      <c r="W27" s="129"/>
      <c r="X27" s="129"/>
      <c r="Y27" s="129"/>
      <c r="Z27" s="129"/>
      <c r="AA27" s="129"/>
      <c r="AB27" s="161"/>
      <c r="AC27" s="161"/>
      <c r="AD27" s="161"/>
      <c r="AE27" s="161"/>
      <c r="AF27" s="161"/>
      <c r="AG27" s="161"/>
      <c r="AH27" s="262"/>
      <c r="AI27" s="263"/>
      <c r="AJ27" s="118"/>
      <c r="AK27" s="129"/>
      <c r="AL27" s="64">
        <v>19</v>
      </c>
    </row>
    <row r="28" spans="1:38" s="6" customFormat="1" ht="15" x14ac:dyDescent="0.2">
      <c r="A28" s="63">
        <v>20</v>
      </c>
      <c r="B28" s="304"/>
      <c r="C28" s="305"/>
      <c r="D28" s="296" t="str">
        <f t="shared" si="0"/>
        <v/>
      </c>
      <c r="E28" s="297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8"/>
      <c r="T28" s="129"/>
      <c r="U28" s="129"/>
      <c r="V28" s="129"/>
      <c r="W28" s="129"/>
      <c r="X28" s="129"/>
      <c r="Y28" s="129"/>
      <c r="Z28" s="129"/>
      <c r="AA28" s="129"/>
      <c r="AB28" s="161"/>
      <c r="AC28" s="161"/>
      <c r="AD28" s="161"/>
      <c r="AE28" s="161"/>
      <c r="AF28" s="161"/>
      <c r="AG28" s="161"/>
      <c r="AH28" s="260"/>
      <c r="AI28" s="261"/>
      <c r="AJ28" s="119"/>
      <c r="AK28" s="129"/>
      <c r="AL28" s="64">
        <v>20</v>
      </c>
    </row>
    <row r="29" spans="1:38" s="6" customFormat="1" ht="15" x14ac:dyDescent="0.2">
      <c r="A29" s="63">
        <v>21</v>
      </c>
      <c r="B29" s="304"/>
      <c r="C29" s="305"/>
      <c r="D29" s="296" t="str">
        <f t="shared" si="0"/>
        <v/>
      </c>
      <c r="E29" s="297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8"/>
      <c r="T29" s="129"/>
      <c r="U29" s="129"/>
      <c r="V29" s="129"/>
      <c r="W29" s="129"/>
      <c r="X29" s="129"/>
      <c r="Y29" s="129"/>
      <c r="Z29" s="129"/>
      <c r="AA29" s="129"/>
      <c r="AB29" s="161"/>
      <c r="AC29" s="161"/>
      <c r="AD29" s="161"/>
      <c r="AE29" s="161"/>
      <c r="AF29" s="161"/>
      <c r="AG29" s="161"/>
      <c r="AH29" s="262"/>
      <c r="AI29" s="263"/>
      <c r="AJ29" s="118"/>
      <c r="AK29" s="129"/>
      <c r="AL29" s="64">
        <v>21</v>
      </c>
    </row>
    <row r="30" spans="1:38" s="6" customFormat="1" ht="15" x14ac:dyDescent="0.2">
      <c r="A30" s="63">
        <v>22</v>
      </c>
      <c r="B30" s="304"/>
      <c r="C30" s="305"/>
      <c r="D30" s="296" t="str">
        <f t="shared" si="0"/>
        <v/>
      </c>
      <c r="E30" s="297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8"/>
      <c r="T30" s="129"/>
      <c r="U30" s="129"/>
      <c r="V30" s="129"/>
      <c r="W30" s="129"/>
      <c r="X30" s="129"/>
      <c r="Y30" s="129"/>
      <c r="Z30" s="129"/>
      <c r="AA30" s="129"/>
      <c r="AB30" s="161"/>
      <c r="AC30" s="161"/>
      <c r="AD30" s="161"/>
      <c r="AE30" s="161"/>
      <c r="AF30" s="161"/>
      <c r="AG30" s="161"/>
      <c r="AH30" s="260"/>
      <c r="AI30" s="261"/>
      <c r="AJ30" s="119"/>
      <c r="AK30" s="129"/>
      <c r="AL30" s="64">
        <v>22</v>
      </c>
    </row>
    <row r="31" spans="1:38" s="6" customFormat="1" ht="15" x14ac:dyDescent="0.2">
      <c r="A31" s="63">
        <v>23</v>
      </c>
      <c r="B31" s="304"/>
      <c r="C31" s="305"/>
      <c r="D31" s="296" t="str">
        <f t="shared" si="0"/>
        <v/>
      </c>
      <c r="E31" s="297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8"/>
      <c r="T31" s="129"/>
      <c r="U31" s="129"/>
      <c r="V31" s="129"/>
      <c r="W31" s="129"/>
      <c r="X31" s="129"/>
      <c r="Y31" s="129"/>
      <c r="Z31" s="129"/>
      <c r="AA31" s="129"/>
      <c r="AB31" s="161"/>
      <c r="AC31" s="161"/>
      <c r="AD31" s="161"/>
      <c r="AE31" s="161"/>
      <c r="AF31" s="161"/>
      <c r="AG31" s="161"/>
      <c r="AH31" s="262"/>
      <c r="AI31" s="263"/>
      <c r="AJ31" s="118"/>
      <c r="AK31" s="129"/>
      <c r="AL31" s="64">
        <v>23</v>
      </c>
    </row>
    <row r="32" spans="1:38" s="6" customFormat="1" ht="15" x14ac:dyDescent="0.2">
      <c r="A32" s="63">
        <v>24</v>
      </c>
      <c r="B32" s="304"/>
      <c r="C32" s="305"/>
      <c r="D32" s="296" t="str">
        <f t="shared" si="0"/>
        <v/>
      </c>
      <c r="E32" s="297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8"/>
      <c r="T32" s="129"/>
      <c r="U32" s="129"/>
      <c r="V32" s="129"/>
      <c r="W32" s="129"/>
      <c r="X32" s="129"/>
      <c r="Y32" s="129"/>
      <c r="Z32" s="129"/>
      <c r="AA32" s="129"/>
      <c r="AB32" s="161"/>
      <c r="AC32" s="161"/>
      <c r="AD32" s="161"/>
      <c r="AE32" s="161"/>
      <c r="AF32" s="161"/>
      <c r="AG32" s="161"/>
      <c r="AH32" s="260"/>
      <c r="AI32" s="261"/>
      <c r="AJ32" s="119"/>
      <c r="AK32" s="129"/>
      <c r="AL32" s="64">
        <v>24</v>
      </c>
    </row>
    <row r="33" spans="1:75" s="6" customFormat="1" ht="15" x14ac:dyDescent="0.2">
      <c r="A33" s="63">
        <v>25</v>
      </c>
      <c r="B33" s="304"/>
      <c r="C33" s="305"/>
      <c r="D33" s="296" t="str">
        <f t="shared" si="0"/>
        <v/>
      </c>
      <c r="E33" s="297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8"/>
      <c r="T33" s="129"/>
      <c r="U33" s="129"/>
      <c r="V33" s="129"/>
      <c r="W33" s="129"/>
      <c r="X33" s="129"/>
      <c r="Y33" s="129"/>
      <c r="Z33" s="129"/>
      <c r="AA33" s="129"/>
      <c r="AB33" s="161"/>
      <c r="AC33" s="161"/>
      <c r="AD33" s="161"/>
      <c r="AE33" s="161"/>
      <c r="AF33" s="161"/>
      <c r="AG33" s="161"/>
      <c r="AH33" s="262"/>
      <c r="AI33" s="263"/>
      <c r="AJ33" s="118"/>
      <c r="AK33" s="129"/>
      <c r="AL33" s="64">
        <v>25</v>
      </c>
    </row>
    <row r="34" spans="1:75" s="6" customFormat="1" ht="15" x14ac:dyDescent="0.2">
      <c r="A34" s="63">
        <v>26</v>
      </c>
      <c r="B34" s="304"/>
      <c r="C34" s="305"/>
      <c r="D34" s="296" t="str">
        <f t="shared" si="0"/>
        <v/>
      </c>
      <c r="E34" s="297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8"/>
      <c r="T34" s="129"/>
      <c r="U34" s="129"/>
      <c r="V34" s="129"/>
      <c r="W34" s="129"/>
      <c r="X34" s="129"/>
      <c r="Y34" s="129"/>
      <c r="Z34" s="129"/>
      <c r="AA34" s="129"/>
      <c r="AB34" s="161"/>
      <c r="AC34" s="161"/>
      <c r="AD34" s="161"/>
      <c r="AE34" s="161"/>
      <c r="AF34" s="161"/>
      <c r="AG34" s="161"/>
      <c r="AH34" s="260"/>
      <c r="AI34" s="261"/>
      <c r="AJ34" s="119"/>
      <c r="AK34" s="129"/>
      <c r="AL34" s="64">
        <v>26</v>
      </c>
    </row>
    <row r="35" spans="1:75" s="6" customFormat="1" ht="15" x14ac:dyDescent="0.2">
      <c r="A35" s="63">
        <v>27</v>
      </c>
      <c r="B35" s="304"/>
      <c r="C35" s="305"/>
      <c r="D35" s="296" t="str">
        <f t="shared" si="0"/>
        <v/>
      </c>
      <c r="E35" s="297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8"/>
      <c r="T35" s="129"/>
      <c r="U35" s="129"/>
      <c r="V35" s="129"/>
      <c r="W35" s="129"/>
      <c r="X35" s="129"/>
      <c r="Y35" s="129"/>
      <c r="Z35" s="129"/>
      <c r="AA35" s="129"/>
      <c r="AB35" s="161"/>
      <c r="AC35" s="161"/>
      <c r="AD35" s="161"/>
      <c r="AE35" s="161"/>
      <c r="AF35" s="161"/>
      <c r="AG35" s="161"/>
      <c r="AH35" s="262"/>
      <c r="AI35" s="263"/>
      <c r="AJ35" s="118"/>
      <c r="AK35" s="129"/>
      <c r="AL35" s="64">
        <v>27</v>
      </c>
    </row>
    <row r="36" spans="1:75" s="6" customFormat="1" ht="15" x14ac:dyDescent="0.2">
      <c r="A36" s="63">
        <v>28</v>
      </c>
      <c r="B36" s="304"/>
      <c r="C36" s="305"/>
      <c r="D36" s="296" t="str">
        <f t="shared" si="0"/>
        <v/>
      </c>
      <c r="E36" s="297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8"/>
      <c r="T36" s="129"/>
      <c r="U36" s="129"/>
      <c r="V36" s="129"/>
      <c r="W36" s="129"/>
      <c r="X36" s="129"/>
      <c r="Y36" s="129"/>
      <c r="Z36" s="129"/>
      <c r="AA36" s="129"/>
      <c r="AB36" s="161"/>
      <c r="AC36" s="161"/>
      <c r="AD36" s="161"/>
      <c r="AE36" s="161"/>
      <c r="AF36" s="161"/>
      <c r="AG36" s="161"/>
      <c r="AH36" s="260"/>
      <c r="AI36" s="261"/>
      <c r="AJ36" s="119"/>
      <c r="AK36" s="129"/>
      <c r="AL36" s="64">
        <v>28</v>
      </c>
    </row>
    <row r="37" spans="1:75" s="6" customFormat="1" ht="15" x14ac:dyDescent="0.2">
      <c r="A37" s="63">
        <v>29</v>
      </c>
      <c r="B37" s="304"/>
      <c r="C37" s="305"/>
      <c r="D37" s="296" t="str">
        <f t="shared" si="0"/>
        <v/>
      </c>
      <c r="E37" s="297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8"/>
      <c r="T37" s="129"/>
      <c r="U37" s="129"/>
      <c r="V37" s="129"/>
      <c r="W37" s="129"/>
      <c r="X37" s="129"/>
      <c r="Y37" s="129"/>
      <c r="Z37" s="129"/>
      <c r="AA37" s="129"/>
      <c r="AB37" s="161"/>
      <c r="AC37" s="161"/>
      <c r="AD37" s="161"/>
      <c r="AE37" s="161"/>
      <c r="AF37" s="161"/>
      <c r="AG37" s="161"/>
      <c r="AH37" s="262"/>
      <c r="AI37" s="263"/>
      <c r="AJ37" s="118"/>
      <c r="AK37" s="129"/>
      <c r="AL37" s="64">
        <v>29</v>
      </c>
    </row>
    <row r="38" spans="1:75" s="6" customFormat="1" ht="15" x14ac:dyDescent="0.2">
      <c r="A38" s="63">
        <v>30</v>
      </c>
      <c r="B38" s="304"/>
      <c r="C38" s="305"/>
      <c r="D38" s="296" t="str">
        <f t="shared" si="0"/>
        <v/>
      </c>
      <c r="E38" s="297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8"/>
      <c r="T38" s="129"/>
      <c r="U38" s="129"/>
      <c r="V38" s="129"/>
      <c r="W38" s="129"/>
      <c r="X38" s="129"/>
      <c r="Y38" s="129"/>
      <c r="Z38" s="129"/>
      <c r="AA38" s="129"/>
      <c r="AB38" s="161"/>
      <c r="AC38" s="161"/>
      <c r="AD38" s="161"/>
      <c r="AE38" s="161"/>
      <c r="AF38" s="161"/>
      <c r="AG38" s="161"/>
      <c r="AH38" s="260"/>
      <c r="AI38" s="261"/>
      <c r="AJ38" s="119"/>
      <c r="AK38" s="129"/>
      <c r="AL38" s="64">
        <v>30</v>
      </c>
      <c r="AM38"/>
      <c r="AN38"/>
      <c r="AO38"/>
      <c r="AP38"/>
      <c r="AQ38"/>
      <c r="AR38"/>
      <c r="AS38"/>
    </row>
    <row r="39" spans="1:75" s="6" customFormat="1" ht="15.75" thickBot="1" x14ac:dyDescent="0.25">
      <c r="A39" s="65">
        <v>31</v>
      </c>
      <c r="B39" s="337"/>
      <c r="C39" s="338"/>
      <c r="D39" s="296" t="str">
        <f t="shared" si="0"/>
        <v/>
      </c>
      <c r="E39" s="297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1"/>
      <c r="T39" s="130"/>
      <c r="U39" s="130"/>
      <c r="V39" s="130"/>
      <c r="W39" s="130"/>
      <c r="X39" s="130"/>
      <c r="Y39" s="130"/>
      <c r="Z39" s="132"/>
      <c r="AA39" s="132"/>
      <c r="AB39" s="132"/>
      <c r="AC39" s="132"/>
      <c r="AD39" s="132"/>
      <c r="AE39" s="132"/>
      <c r="AF39" s="132"/>
      <c r="AG39" s="132"/>
      <c r="AH39" s="262"/>
      <c r="AI39" s="263"/>
      <c r="AJ39" s="118"/>
      <c r="AK39" s="132"/>
      <c r="AL39" s="80">
        <v>31</v>
      </c>
    </row>
    <row r="40" spans="1:75" s="6" customFormat="1" ht="15" x14ac:dyDescent="0.2">
      <c r="A40" s="323" t="s">
        <v>29</v>
      </c>
      <c r="B40" s="309"/>
      <c r="C40" s="310"/>
      <c r="D40" s="333" t="str">
        <f>IF(SUM(D9:E39)=0,"",SUM(D9:E39))</f>
        <v/>
      </c>
      <c r="E40" s="334"/>
      <c r="F40" s="133" t="str">
        <f>IF(SUM(F9:F39)=0,"",SUM(F9:F39))</f>
        <v/>
      </c>
      <c r="G40" s="133" t="str">
        <f t="shared" ref="G40:AA40" si="1">IF(SUM(G9:G39)=0,"",SUM(G9:G39))</f>
        <v/>
      </c>
      <c r="H40" s="133" t="str">
        <f t="shared" si="1"/>
        <v/>
      </c>
      <c r="I40" s="133" t="str">
        <f t="shared" si="1"/>
        <v/>
      </c>
      <c r="J40" s="133" t="str">
        <f t="shared" si="1"/>
        <v/>
      </c>
      <c r="K40" s="133" t="str">
        <f t="shared" si="1"/>
        <v/>
      </c>
      <c r="L40" s="133" t="str">
        <f t="shared" si="1"/>
        <v/>
      </c>
      <c r="M40" s="133" t="str">
        <f t="shared" si="1"/>
        <v/>
      </c>
      <c r="N40" s="133" t="str">
        <f t="shared" si="1"/>
        <v/>
      </c>
      <c r="O40" s="133" t="str">
        <f t="shared" si="1"/>
        <v/>
      </c>
      <c r="P40" s="133" t="str">
        <f t="shared" si="1"/>
        <v/>
      </c>
      <c r="Q40" s="133" t="str">
        <f t="shared" si="1"/>
        <v/>
      </c>
      <c r="R40" s="133" t="str">
        <f t="shared" si="1"/>
        <v/>
      </c>
      <c r="S40" s="133" t="str">
        <f t="shared" si="1"/>
        <v/>
      </c>
      <c r="T40" s="133" t="str">
        <f t="shared" si="1"/>
        <v/>
      </c>
      <c r="U40" s="133" t="str">
        <f t="shared" si="1"/>
        <v/>
      </c>
      <c r="V40" s="133" t="str">
        <f t="shared" si="1"/>
        <v/>
      </c>
      <c r="W40" s="133" t="str">
        <f t="shared" si="1"/>
        <v/>
      </c>
      <c r="X40" s="133" t="str">
        <f t="shared" si="1"/>
        <v/>
      </c>
      <c r="Y40" s="133" t="str">
        <f t="shared" si="1"/>
        <v/>
      </c>
      <c r="Z40" s="133" t="str">
        <f t="shared" si="1"/>
        <v/>
      </c>
      <c r="AA40" s="102" t="str">
        <f t="shared" si="1"/>
        <v/>
      </c>
      <c r="AB40" s="93" t="s">
        <v>140</v>
      </c>
      <c r="AC40" s="94"/>
      <c r="AD40" s="94"/>
      <c r="AE40" s="94"/>
      <c r="AF40" s="94"/>
      <c r="AG40" s="164" t="str">
        <f>IF(COUNTA(AB9:AG39)=0,"",COUNTA(AB9:AG39))</f>
        <v/>
      </c>
      <c r="AH40" s="273" t="str">
        <f>IF(SUM(AH9:AH39)=0,"",SUM(AH9:AH39))</f>
        <v/>
      </c>
      <c r="AI40" s="274"/>
      <c r="AJ40" s="133" t="str">
        <f>IF(SUM(AJ9:AJ39)=0,"",SUM(AJ9:AJ39))</f>
        <v/>
      </c>
      <c r="AK40" s="125"/>
      <c r="AL40" s="153"/>
      <c r="AM40"/>
    </row>
    <row r="41" spans="1:75" s="6" customFormat="1" ht="15" x14ac:dyDescent="0.2">
      <c r="A41" s="324" t="s">
        <v>30</v>
      </c>
      <c r="B41" s="325"/>
      <c r="C41" s="326"/>
      <c r="D41" s="335" t="str">
        <f>IF(SUM(D9:E39)=0,"",AVERAGE(D9:E39))</f>
        <v/>
      </c>
      <c r="E41" s="336"/>
      <c r="F41" s="134" t="str">
        <f>IF(SUM(F9:F39)=0,"",AVERAGE(F9:F39))</f>
        <v/>
      </c>
      <c r="G41" s="134" t="str">
        <f t="shared" ref="G41:Z41" si="2">IF(SUM(G9:G39)=0,"",AVERAGE(G9:G39))</f>
        <v/>
      </c>
      <c r="H41" s="134" t="str">
        <f t="shared" si="2"/>
        <v/>
      </c>
      <c r="I41" s="134" t="str">
        <f t="shared" si="2"/>
        <v/>
      </c>
      <c r="J41" s="134" t="str">
        <f t="shared" si="2"/>
        <v/>
      </c>
      <c r="K41" s="134" t="str">
        <f t="shared" si="2"/>
        <v/>
      </c>
      <c r="L41" s="134" t="str">
        <f t="shared" si="2"/>
        <v/>
      </c>
      <c r="M41" s="134" t="str">
        <f t="shared" si="2"/>
        <v/>
      </c>
      <c r="N41" s="134" t="str">
        <f t="shared" si="2"/>
        <v/>
      </c>
      <c r="O41" s="134" t="str">
        <f t="shared" si="2"/>
        <v/>
      </c>
      <c r="P41" s="134" t="str">
        <f t="shared" si="2"/>
        <v/>
      </c>
      <c r="Q41" s="134" t="str">
        <f t="shared" si="2"/>
        <v/>
      </c>
      <c r="R41" s="134" t="str">
        <f t="shared" si="2"/>
        <v/>
      </c>
      <c r="S41" s="134" t="str">
        <f t="shared" si="2"/>
        <v/>
      </c>
      <c r="T41" s="134" t="str">
        <f t="shared" si="2"/>
        <v/>
      </c>
      <c r="U41" s="134" t="str">
        <f t="shared" si="2"/>
        <v/>
      </c>
      <c r="V41" s="134" t="str">
        <f t="shared" si="2"/>
        <v/>
      </c>
      <c r="W41" s="134" t="str">
        <f t="shared" si="2"/>
        <v/>
      </c>
      <c r="X41" s="134" t="str">
        <f t="shared" si="2"/>
        <v/>
      </c>
      <c r="Y41" s="134" t="str">
        <f t="shared" si="2"/>
        <v/>
      </c>
      <c r="Z41" s="134" t="str">
        <f t="shared" si="2"/>
        <v/>
      </c>
      <c r="AA41" s="135" t="str">
        <f>IF(SUM(AA9:AA39)=0,"",AVERAGE(AA9:AA39))</f>
        <v/>
      </c>
      <c r="AB41" s="279" t="s">
        <v>185</v>
      </c>
      <c r="AC41" s="280"/>
      <c r="AD41" s="280"/>
      <c r="AE41" s="280"/>
      <c r="AF41" s="281"/>
      <c r="AG41" s="165" t="str">
        <f>IF(COUNTA(AB9:AG39)=0,"",COUNTIF(AB9:AG39,"&gt;1.444"))</f>
        <v/>
      </c>
      <c r="AH41" s="275" t="str">
        <f>IF(SUM(AH9:AH39)=0,"",AVERAGE(AH9:AH39))</f>
        <v/>
      </c>
      <c r="AI41" s="276"/>
      <c r="AJ41" s="134" t="str">
        <f>IF(SUM(AJ9:AJ39)=0,"",AVERAGE(AJ9:AJ39))</f>
        <v/>
      </c>
      <c r="AK41" s="17"/>
      <c r="AL41" s="154"/>
      <c r="AM41"/>
    </row>
    <row r="42" spans="1:75" s="6" customFormat="1" ht="15" x14ac:dyDescent="0.2">
      <c r="A42" s="324" t="s">
        <v>31</v>
      </c>
      <c r="B42" s="325"/>
      <c r="C42" s="326"/>
      <c r="D42" s="335" t="str">
        <f>IF(SUM(D9:E39)=0,"",MAX(D9:E39))</f>
        <v/>
      </c>
      <c r="E42" s="336"/>
      <c r="F42" s="134" t="str">
        <f>IF(SUM(F9:F39)=0,"",MAX(F9:F39))</f>
        <v/>
      </c>
      <c r="G42" s="134" t="str">
        <f t="shared" ref="G42:Z42" si="3">IF(SUM(G9:G39)=0,"",MAX(G9:G39))</f>
        <v/>
      </c>
      <c r="H42" s="134" t="str">
        <f t="shared" si="3"/>
        <v/>
      </c>
      <c r="I42" s="134" t="str">
        <f t="shared" si="3"/>
        <v/>
      </c>
      <c r="J42" s="134" t="str">
        <f t="shared" si="3"/>
        <v/>
      </c>
      <c r="K42" s="134" t="str">
        <f t="shared" si="3"/>
        <v/>
      </c>
      <c r="L42" s="134" t="str">
        <f t="shared" si="3"/>
        <v/>
      </c>
      <c r="M42" s="134" t="str">
        <f t="shared" si="3"/>
        <v/>
      </c>
      <c r="N42" s="134" t="str">
        <f t="shared" si="3"/>
        <v/>
      </c>
      <c r="O42" s="134" t="str">
        <f t="shared" si="3"/>
        <v/>
      </c>
      <c r="P42" s="134" t="str">
        <f t="shared" si="3"/>
        <v/>
      </c>
      <c r="Q42" s="134" t="str">
        <f t="shared" si="3"/>
        <v/>
      </c>
      <c r="R42" s="134" t="str">
        <f t="shared" si="3"/>
        <v/>
      </c>
      <c r="S42" s="134" t="str">
        <f t="shared" si="3"/>
        <v/>
      </c>
      <c r="T42" s="134" t="str">
        <f t="shared" si="3"/>
        <v/>
      </c>
      <c r="U42" s="134" t="str">
        <f t="shared" si="3"/>
        <v/>
      </c>
      <c r="V42" s="134" t="str">
        <f t="shared" si="3"/>
        <v/>
      </c>
      <c r="W42" s="134" t="str">
        <f t="shared" si="3"/>
        <v/>
      </c>
      <c r="X42" s="134" t="str">
        <f t="shared" si="3"/>
        <v/>
      </c>
      <c r="Y42" s="134" t="str">
        <f t="shared" si="3"/>
        <v/>
      </c>
      <c r="Z42" s="134" t="str">
        <f t="shared" si="3"/>
        <v/>
      </c>
      <c r="AA42" s="120" t="str">
        <f>IF(SUM(AA9:AA39)=0,"",MAX(AA9:AA39))</f>
        <v/>
      </c>
      <c r="AB42" s="166" t="s">
        <v>186</v>
      </c>
      <c r="AC42" s="167"/>
      <c r="AD42" s="167" t="str">
        <f>IF(COUNTA(AB9:AG39)=0,"",COUNTIF(AB9:AG39,"&gt;0.344"))</f>
        <v/>
      </c>
      <c r="AE42" s="167" t="s">
        <v>188</v>
      </c>
      <c r="AF42" s="167"/>
      <c r="AG42" s="165" t="str">
        <f>IF(COUNTA(AB9:AG39)=0,"",COUNTIF(AB9:AG39,"&gt;0.1544"))</f>
        <v/>
      </c>
      <c r="AH42" s="275" t="str">
        <f>IF(SUM(AH9:AH39)=0,"",MAX(AH9:AH39))</f>
        <v/>
      </c>
      <c r="AI42" s="276"/>
      <c r="AJ42" s="134" t="str">
        <f>IF(SUM(AJ9:AJ39)=0,"",MAX(AJ9:AJ39))</f>
        <v/>
      </c>
      <c r="AK42" s="17"/>
      <c r="AL42" s="154"/>
      <c r="AM42"/>
    </row>
    <row r="43" spans="1:75" s="6" customFormat="1" ht="15.75" thickBot="1" x14ac:dyDescent="0.25">
      <c r="A43" s="327" t="s">
        <v>32</v>
      </c>
      <c r="B43" s="328"/>
      <c r="C43" s="329"/>
      <c r="D43" s="331" t="str">
        <f>IF(SUM(D9:E39)=0,"",MIN(D9:E39))</f>
        <v/>
      </c>
      <c r="E43" s="332"/>
      <c r="F43" s="136" t="str">
        <f>IF(SUM(F9:F39)=0,"",MIN(F9:F39))</f>
        <v/>
      </c>
      <c r="G43" s="136" t="str">
        <f t="shared" ref="G43:Z43" si="4">IF(SUM(G9:G39)=0,"",MIN(G9:G39))</f>
        <v/>
      </c>
      <c r="H43" s="136" t="str">
        <f t="shared" si="4"/>
        <v/>
      </c>
      <c r="I43" s="136" t="str">
        <f t="shared" si="4"/>
        <v/>
      </c>
      <c r="J43" s="136" t="str">
        <f t="shared" si="4"/>
        <v/>
      </c>
      <c r="K43" s="136" t="str">
        <f t="shared" si="4"/>
        <v/>
      </c>
      <c r="L43" s="136" t="str">
        <f t="shared" si="4"/>
        <v/>
      </c>
      <c r="M43" s="136" t="str">
        <f t="shared" si="4"/>
        <v/>
      </c>
      <c r="N43" s="136" t="str">
        <f t="shared" si="4"/>
        <v/>
      </c>
      <c r="O43" s="136" t="str">
        <f t="shared" si="4"/>
        <v/>
      </c>
      <c r="P43" s="136" t="str">
        <f t="shared" si="4"/>
        <v/>
      </c>
      <c r="Q43" s="136" t="str">
        <f t="shared" si="4"/>
        <v/>
      </c>
      <c r="R43" s="136" t="str">
        <f t="shared" si="4"/>
        <v/>
      </c>
      <c r="S43" s="136" t="str">
        <f t="shared" si="4"/>
        <v/>
      </c>
      <c r="T43" s="136" t="str">
        <f t="shared" si="4"/>
        <v/>
      </c>
      <c r="U43" s="136" t="str">
        <f t="shared" si="4"/>
        <v/>
      </c>
      <c r="V43" s="136" t="str">
        <f t="shared" si="4"/>
        <v/>
      </c>
      <c r="W43" s="136" t="str">
        <f t="shared" si="4"/>
        <v/>
      </c>
      <c r="X43" s="136" t="str">
        <f t="shared" si="4"/>
        <v/>
      </c>
      <c r="Y43" s="136" t="str">
        <f t="shared" si="4"/>
        <v/>
      </c>
      <c r="Z43" s="136" t="str">
        <f t="shared" si="4"/>
        <v/>
      </c>
      <c r="AA43" s="137" t="str">
        <f>IF(SUM(AA9:AA39)=0,"",MIN(AA9:AA39))</f>
        <v/>
      </c>
      <c r="AB43" s="168" t="s">
        <v>187</v>
      </c>
      <c r="AC43" s="96"/>
      <c r="AD43" s="169" t="str">
        <f>IF(COUNTA(AB9:AG39)=0,"",AD42/AG40)</f>
        <v/>
      </c>
      <c r="AE43" s="170" t="s">
        <v>189</v>
      </c>
      <c r="AF43" s="96"/>
      <c r="AG43" s="171" t="str">
        <f>IF(COUNTA(AB9:AG39)=0,"",AG42/AG40)</f>
        <v/>
      </c>
      <c r="AH43" s="277" t="str">
        <f>IF(SUM(AH9:AH39)=0,"",MIN(AH9:AH39))</f>
        <v/>
      </c>
      <c r="AI43" s="278"/>
      <c r="AJ43" s="136" t="str">
        <f>IF(SUM(AJ9:AJ39)=0,"",MIN(AJ9:AJ39))</f>
        <v/>
      </c>
      <c r="AK43" s="155"/>
      <c r="AL43" s="156"/>
      <c r="AM43"/>
    </row>
    <row r="44" spans="1:75" s="6" customFormat="1" ht="15.75" thickBot="1" x14ac:dyDescent="0.25">
      <c r="A44" s="41"/>
      <c r="B44" s="6" t="s">
        <v>33</v>
      </c>
      <c r="F44" s="9"/>
      <c r="Z44" s="69" t="s">
        <v>123</v>
      </c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M44"/>
    </row>
    <row r="45" spans="1:75" s="6" customFormat="1" ht="15" x14ac:dyDescent="0.2">
      <c r="A45" s="58"/>
      <c r="B45" s="48" t="s">
        <v>26</v>
      </c>
      <c r="C45" s="48"/>
      <c r="D45" s="49"/>
      <c r="E45" s="48" t="s">
        <v>27</v>
      </c>
      <c r="F45" s="48"/>
      <c r="G45" s="60"/>
      <c r="H45" s="58"/>
      <c r="I45" s="48" t="s">
        <v>26</v>
      </c>
      <c r="J45" s="48"/>
      <c r="K45" s="49"/>
      <c r="L45" s="48" t="s">
        <v>27</v>
      </c>
      <c r="M45" s="48"/>
      <c r="N45" s="60"/>
      <c r="O45"/>
      <c r="P45" s="93" t="s">
        <v>107</v>
      </c>
      <c r="Q45" s="94"/>
      <c r="R45" s="94"/>
      <c r="S45" s="94"/>
      <c r="T45" s="94"/>
      <c r="U45" s="95"/>
      <c r="W45" s="264" t="s">
        <v>34</v>
      </c>
      <c r="X45" s="265"/>
      <c r="Y45" s="268"/>
      <c r="Z45" s="268"/>
      <c r="AA45" s="268"/>
      <c r="AB45" s="268"/>
      <c r="AC45" s="268"/>
      <c r="AD45" s="268"/>
      <c r="AE45" s="268"/>
      <c r="AF45" s="268"/>
      <c r="AG45" s="268"/>
      <c r="AH45" s="268"/>
      <c r="AI45" s="268"/>
      <c r="AJ45" s="268"/>
      <c r="AK45" s="268"/>
      <c r="AL45" s="269"/>
      <c r="AM45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</row>
    <row r="46" spans="1:75" s="6" customFormat="1" ht="15.75" thickBot="1" x14ac:dyDescent="0.25">
      <c r="A46" s="61" t="s">
        <v>35</v>
      </c>
      <c r="B46" s="59" t="s">
        <v>36</v>
      </c>
      <c r="C46" s="19" t="s">
        <v>25</v>
      </c>
      <c r="D46" s="19" t="s">
        <v>23</v>
      </c>
      <c r="E46" s="19" t="s">
        <v>36</v>
      </c>
      <c r="F46" s="19" t="s">
        <v>25</v>
      </c>
      <c r="G46" s="50" t="s">
        <v>37</v>
      </c>
      <c r="H46" s="61" t="s">
        <v>35</v>
      </c>
      <c r="I46" s="59" t="s">
        <v>36</v>
      </c>
      <c r="J46" s="19" t="s">
        <v>25</v>
      </c>
      <c r="K46" s="19" t="s">
        <v>23</v>
      </c>
      <c r="L46" s="19" t="s">
        <v>36</v>
      </c>
      <c r="M46" s="19" t="s">
        <v>25</v>
      </c>
      <c r="N46" s="50" t="s">
        <v>37</v>
      </c>
      <c r="O46"/>
      <c r="P46" s="257" t="s">
        <v>108</v>
      </c>
      <c r="Q46" s="258"/>
      <c r="R46" s="101"/>
      <c r="S46" s="96"/>
      <c r="T46" s="258" t="s">
        <v>109</v>
      </c>
      <c r="U46" s="259"/>
      <c r="W46" s="270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2"/>
    </row>
    <row r="47" spans="1:75" s="6" customFormat="1" ht="15" x14ac:dyDescent="0.2">
      <c r="A47" s="138"/>
      <c r="B47" s="139"/>
      <c r="C47" s="139"/>
      <c r="D47" s="139"/>
      <c r="E47" s="139"/>
      <c r="F47" s="139"/>
      <c r="G47" s="140"/>
      <c r="H47" s="138"/>
      <c r="I47" s="139"/>
      <c r="J47" s="139"/>
      <c r="K47" s="139"/>
      <c r="L47" s="139"/>
      <c r="M47" s="139"/>
      <c r="N47" s="140"/>
      <c r="O47" s="150" t="s">
        <v>177</v>
      </c>
      <c r="P47"/>
      <c r="Q47"/>
      <c r="R47"/>
      <c r="S47"/>
      <c r="T47"/>
      <c r="W47" s="78" t="s">
        <v>38</v>
      </c>
      <c r="X47" s="7"/>
      <c r="Y4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8"/>
    </row>
    <row r="48" spans="1:75" s="6" customFormat="1" ht="15" x14ac:dyDescent="0.2">
      <c r="A48" s="138"/>
      <c r="B48" s="139"/>
      <c r="C48" s="139"/>
      <c r="D48" s="139"/>
      <c r="E48" s="139"/>
      <c r="F48" s="139"/>
      <c r="G48" s="140"/>
      <c r="H48" s="138"/>
      <c r="I48" s="139"/>
      <c r="J48" s="139"/>
      <c r="K48" s="139"/>
      <c r="L48" s="139"/>
      <c r="M48" s="139"/>
      <c r="N48" s="140"/>
      <c r="O48" s="150" t="s">
        <v>178</v>
      </c>
      <c r="P48" s="150">
        <f>IF(B8="(gal)",1,IF(B8="(ft3)",7.481,""))</f>
        <v>1</v>
      </c>
      <c r="Q48"/>
      <c r="R48"/>
      <c r="S48"/>
      <c r="T48"/>
      <c r="W48" s="78" t="s">
        <v>39</v>
      </c>
      <c r="X48" s="7"/>
      <c r="Y48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8"/>
    </row>
    <row r="49" spans="1:38" s="6" customFormat="1" ht="15" x14ac:dyDescent="0.2">
      <c r="A49" s="138"/>
      <c r="B49" s="139"/>
      <c r="C49" s="139"/>
      <c r="D49" s="139"/>
      <c r="E49" s="139"/>
      <c r="F49" s="139"/>
      <c r="G49" s="140"/>
      <c r="H49" s="138"/>
      <c r="I49" s="139"/>
      <c r="J49" s="139"/>
      <c r="K49" s="139"/>
      <c r="L49" s="139"/>
      <c r="M49" s="139"/>
      <c r="N49" s="140"/>
      <c r="O49"/>
      <c r="P49"/>
      <c r="Q49"/>
      <c r="R49"/>
      <c r="S49"/>
      <c r="T49"/>
      <c r="W49" s="5"/>
      <c r="X49" s="7"/>
      <c r="Y49" s="232"/>
      <c r="Z49" s="232"/>
      <c r="AA49" s="232"/>
      <c r="AB49" s="232"/>
      <c r="AC49" s="232"/>
      <c r="AD49" s="232"/>
      <c r="AE49" s="232"/>
      <c r="AF49" s="232"/>
      <c r="AG49" s="7"/>
      <c r="AH49" s="7"/>
      <c r="AI49" s="7"/>
      <c r="AJ49" s="7"/>
      <c r="AK49" s="7"/>
      <c r="AL49" s="8"/>
    </row>
    <row r="50" spans="1:38" s="6" customFormat="1" ht="15" x14ac:dyDescent="0.2">
      <c r="A50" s="138"/>
      <c r="B50" s="139"/>
      <c r="C50" s="139"/>
      <c r="D50" s="139"/>
      <c r="E50" s="139"/>
      <c r="F50" s="139"/>
      <c r="G50" s="140"/>
      <c r="H50" s="138"/>
      <c r="I50" s="139"/>
      <c r="J50" s="139"/>
      <c r="K50" s="139"/>
      <c r="L50" s="139"/>
      <c r="M50" s="139"/>
      <c r="N50" s="140"/>
      <c r="O50"/>
      <c r="P50"/>
      <c r="Q50"/>
      <c r="R50"/>
      <c r="S50"/>
      <c r="T50"/>
      <c r="W50" s="78" t="s">
        <v>147</v>
      </c>
      <c r="X50" s="7"/>
      <c r="Y50" s="245"/>
      <c r="Z50" s="245"/>
      <c r="AA50" s="245"/>
      <c r="AB50" s="245"/>
      <c r="AC50" s="245"/>
      <c r="AD50" s="245"/>
      <c r="AE50" s="245"/>
      <c r="AF50" s="245"/>
      <c r="AG50" s="7"/>
      <c r="AH50" s="41"/>
      <c r="AI50" s="41" t="s">
        <v>35</v>
      </c>
      <c r="AJ50" s="246"/>
      <c r="AK50" s="246"/>
      <c r="AL50" s="247"/>
    </row>
    <row r="51" spans="1:38" s="6" customFormat="1" ht="15.75" thickBot="1" x14ac:dyDescent="0.25">
      <c r="A51" s="141"/>
      <c r="B51" s="142"/>
      <c r="C51" s="142"/>
      <c r="D51" s="142"/>
      <c r="E51" s="142"/>
      <c r="F51" s="142"/>
      <c r="G51" s="143"/>
      <c r="H51" s="141"/>
      <c r="I51" s="142"/>
      <c r="J51" s="142"/>
      <c r="K51" s="142"/>
      <c r="L51" s="142"/>
      <c r="M51" s="142"/>
      <c r="N51" s="143"/>
      <c r="O51" t="s">
        <v>0</v>
      </c>
      <c r="P51"/>
      <c r="Q51"/>
      <c r="R51"/>
      <c r="S51"/>
      <c r="T51"/>
      <c r="W51" s="79" t="s">
        <v>167</v>
      </c>
      <c r="X51" s="57"/>
      <c r="Y51" s="252"/>
      <c r="Z51" s="252"/>
      <c r="AA51" s="252"/>
      <c r="AB51" s="252"/>
      <c r="AC51" s="252"/>
      <c r="AD51" s="106" t="s">
        <v>166</v>
      </c>
      <c r="AE51" s="251"/>
      <c r="AF51" s="251"/>
      <c r="AG51" s="251"/>
      <c r="AH51" s="251"/>
      <c r="AI51" s="250" t="s">
        <v>165</v>
      </c>
      <c r="AJ51" s="250"/>
      <c r="AK51" s="248"/>
      <c r="AL51" s="249"/>
    </row>
    <row r="52" spans="1:38" s="6" customFormat="1" ht="15" x14ac:dyDescent="0.2">
      <c r="A52" s="42"/>
      <c r="P52" s="105" t="s">
        <v>160</v>
      </c>
      <c r="Q52" s="105" t="s">
        <v>171</v>
      </c>
      <c r="W52" s="4" t="s">
        <v>40</v>
      </c>
    </row>
    <row r="53" spans="1:38" s="6" customFormat="1" ht="15.2" customHeight="1" x14ac:dyDescent="0.2">
      <c r="A53" s="31" t="s">
        <v>197</v>
      </c>
      <c r="P53" s="105" t="s">
        <v>159</v>
      </c>
      <c r="Q53" s="105" t="s">
        <v>172</v>
      </c>
      <c r="AJ53" s="31"/>
    </row>
  </sheetData>
  <sheetProtection sheet="1" selectLockedCells="1"/>
  <mergeCells count="147">
    <mergeCell ref="K5:K8"/>
    <mergeCell ref="N5:N8"/>
    <mergeCell ref="B4:E4"/>
    <mergeCell ref="D32:E32"/>
    <mergeCell ref="D33:E33"/>
    <mergeCell ref="D36:E36"/>
    <mergeCell ref="D37:E37"/>
    <mergeCell ref="D43:E43"/>
    <mergeCell ref="D38:E38"/>
    <mergeCell ref="D39:E39"/>
    <mergeCell ref="D40:E40"/>
    <mergeCell ref="D41:E41"/>
    <mergeCell ref="D42:E42"/>
    <mergeCell ref="D11:E11"/>
    <mergeCell ref="D12:E12"/>
    <mergeCell ref="D17:E17"/>
    <mergeCell ref="D13:E13"/>
    <mergeCell ref="D14:E14"/>
    <mergeCell ref="D15:E15"/>
    <mergeCell ref="D16:E16"/>
    <mergeCell ref="B38:C38"/>
    <mergeCell ref="B39:C39"/>
    <mergeCell ref="B11:C11"/>
    <mergeCell ref="B12:C12"/>
    <mergeCell ref="D24:E24"/>
    <mergeCell ref="D25:E25"/>
    <mergeCell ref="D22:E22"/>
    <mergeCell ref="D23:E23"/>
    <mergeCell ref="D28:E28"/>
    <mergeCell ref="D29:E29"/>
    <mergeCell ref="D30:E30"/>
    <mergeCell ref="D31:E31"/>
    <mergeCell ref="B13:C13"/>
    <mergeCell ref="B14:C14"/>
    <mergeCell ref="B15:C15"/>
    <mergeCell ref="B16:C16"/>
    <mergeCell ref="B17:C17"/>
    <mergeCell ref="D18:E18"/>
    <mergeCell ref="D19:E19"/>
    <mergeCell ref="D20:E20"/>
    <mergeCell ref="D21:E21"/>
    <mergeCell ref="B18:C18"/>
    <mergeCell ref="B19:C19"/>
    <mergeCell ref="B20:C20"/>
    <mergeCell ref="D26:E26"/>
    <mergeCell ref="D27:E27"/>
    <mergeCell ref="B23:C23"/>
    <mergeCell ref="B24:C24"/>
    <mergeCell ref="A43:C43"/>
    <mergeCell ref="B34:C34"/>
    <mergeCell ref="B35:C35"/>
    <mergeCell ref="B36:C36"/>
    <mergeCell ref="B37:C37"/>
    <mergeCell ref="B33:C33"/>
    <mergeCell ref="A42:C42"/>
    <mergeCell ref="D34:E34"/>
    <mergeCell ref="D35:E35"/>
    <mergeCell ref="B25:C25"/>
    <mergeCell ref="B26:C26"/>
    <mergeCell ref="B27:C27"/>
    <mergeCell ref="B21:C21"/>
    <mergeCell ref="B22:C22"/>
    <mergeCell ref="A40:C40"/>
    <mergeCell ref="A41:C41"/>
    <mergeCell ref="B32:C32"/>
    <mergeCell ref="B28:C28"/>
    <mergeCell ref="B29:C29"/>
    <mergeCell ref="B30:C30"/>
    <mergeCell ref="B31:C31"/>
    <mergeCell ref="AJ4:AK5"/>
    <mergeCell ref="AK6:AK8"/>
    <mergeCell ref="AH4:AI8"/>
    <mergeCell ref="B9:C9"/>
    <mergeCell ref="B8:C8"/>
    <mergeCell ref="D9:E9"/>
    <mergeCell ref="Y4:Y8"/>
    <mergeCell ref="J5:J8"/>
    <mergeCell ref="B10:C10"/>
    <mergeCell ref="D10:E10"/>
    <mergeCell ref="AH9:AI9"/>
    <mergeCell ref="AJ6:AJ8"/>
    <mergeCell ref="AH10:AI10"/>
    <mergeCell ref="O5:O8"/>
    <mergeCell ref="M5:M8"/>
    <mergeCell ref="L5:L8"/>
    <mergeCell ref="P4:R4"/>
    <mergeCell ref="D6:E8"/>
    <mergeCell ref="B6:C7"/>
    <mergeCell ref="B5:E5"/>
    <mergeCell ref="I6:I8"/>
    <mergeCell ref="H6:H8"/>
    <mergeCell ref="H5:I5"/>
    <mergeCell ref="H4:I4"/>
    <mergeCell ref="AH19:AI19"/>
    <mergeCell ref="AH20:AI20"/>
    <mergeCell ref="AH21:AI21"/>
    <mergeCell ref="AH22:AI22"/>
    <mergeCell ref="AH11:AI11"/>
    <mergeCell ref="AH12:AI12"/>
    <mergeCell ref="AH13:AI13"/>
    <mergeCell ref="AH18:AI18"/>
    <mergeCell ref="AH14:AI14"/>
    <mergeCell ref="AH15:AI15"/>
    <mergeCell ref="AH17:AI17"/>
    <mergeCell ref="AH16:AI16"/>
    <mergeCell ref="AH33:AI33"/>
    <mergeCell ref="AH34:AI34"/>
    <mergeCell ref="AH35:AI35"/>
    <mergeCell ref="W46:AL46"/>
    <mergeCell ref="AH26:AI26"/>
    <mergeCell ref="AH27:AI27"/>
    <mergeCell ref="AH28:AI28"/>
    <mergeCell ref="AH29:AI29"/>
    <mergeCell ref="AH37:AI37"/>
    <mergeCell ref="AH30:AI30"/>
    <mergeCell ref="AH31:AI31"/>
    <mergeCell ref="AH32:AI32"/>
    <mergeCell ref="AH36:AI36"/>
    <mergeCell ref="AH40:AI40"/>
    <mergeCell ref="AH41:AI41"/>
    <mergeCell ref="AH42:AI42"/>
    <mergeCell ref="AH43:AI43"/>
    <mergeCell ref="AB41:AF41"/>
    <mergeCell ref="A1:J1"/>
    <mergeCell ref="Y49:AF50"/>
    <mergeCell ref="AJ50:AL50"/>
    <mergeCell ref="AK51:AL51"/>
    <mergeCell ref="AI51:AJ51"/>
    <mergeCell ref="AE51:AH51"/>
    <mergeCell ref="Y51:AC51"/>
    <mergeCell ref="AD2:AE2"/>
    <mergeCell ref="AK2:AL2"/>
    <mergeCell ref="AF2:AI2"/>
    <mergeCell ref="P46:Q46"/>
    <mergeCell ref="T46:U46"/>
    <mergeCell ref="AH38:AI38"/>
    <mergeCell ref="AH39:AI39"/>
    <mergeCell ref="W45:X45"/>
    <mergeCell ref="AI1:AL1"/>
    <mergeCell ref="K1:U1"/>
    <mergeCell ref="V1:AC1"/>
    <mergeCell ref="Z2:AA2"/>
    <mergeCell ref="M2:W2"/>
    <mergeCell ref="AH24:AI24"/>
    <mergeCell ref="AH25:AI25"/>
    <mergeCell ref="Y45:AL45"/>
    <mergeCell ref="AH23:AI23"/>
  </mergeCells>
  <phoneticPr fontId="22" type="noConversion"/>
  <conditionalFormatting sqref="V1:AC1 AI1:AL1 M2:W2 Z2:AA2 AF2:AI2 AK2:AL2 B5:E5 H5:I5 B9:C39">
    <cfRule type="cellIs" dxfId="37" priority="5" stopIfTrue="1" operator="equal">
      <formula>""</formula>
    </cfRule>
  </conditionalFormatting>
  <conditionalFormatting sqref="AB9:AG38">
    <cfRule type="cellIs" dxfId="36" priority="1" operator="between">
      <formula>0.1545</formula>
      <formula>0.3445</formula>
    </cfRule>
  </conditionalFormatting>
  <conditionalFormatting sqref="AB9:AG39">
    <cfRule type="cellIs" dxfId="35" priority="7" stopIfTrue="1" operator="greaterThan">
      <formula>1.4445</formula>
    </cfRule>
    <cfRule type="cellIs" dxfId="34" priority="6" stopIfTrue="1" operator="between">
      <formula>0.3445</formula>
      <formula>1.4445</formula>
    </cfRule>
  </conditionalFormatting>
  <conditionalFormatting sqref="AD43">
    <cfRule type="cellIs" dxfId="33" priority="2" operator="greaterThanOrEqual">
      <formula>0.0545</formula>
    </cfRule>
  </conditionalFormatting>
  <conditionalFormatting sqref="AG41">
    <cfRule type="cellIs" dxfId="32" priority="39" stopIfTrue="1" operator="greaterThanOrEqual">
      <formula>1</formula>
    </cfRule>
  </conditionalFormatting>
  <conditionalFormatting sqref="AG43">
    <cfRule type="cellIs" dxfId="31" priority="3" operator="greaterThanOrEqual">
      <formula>0.0545</formula>
    </cfRule>
  </conditionalFormatting>
  <conditionalFormatting sqref="AH9:AI39">
    <cfRule type="cellIs" dxfId="30" priority="8" stopIfTrue="1" operator="lessThan">
      <formula>0.15</formula>
    </cfRule>
  </conditionalFormatting>
  <conditionalFormatting sqref="AJ9:AJ39">
    <cfRule type="cellIs" dxfId="29" priority="9" stopIfTrue="1" operator="greaterThan">
      <formula>1.04</formula>
    </cfRule>
  </conditionalFormatting>
  <conditionalFormatting sqref="AK10">
    <cfRule type="expression" dxfId="28" priority="10" stopIfTrue="1">
      <formula>AND($AJ$9&gt;1.04,$AK$10="")</formula>
    </cfRule>
  </conditionalFormatting>
  <conditionalFormatting sqref="AK11">
    <cfRule type="expression" dxfId="27" priority="11" stopIfTrue="1">
      <formula>AND($AJ$10&gt;1.04,$AK$11="")</formula>
    </cfRule>
  </conditionalFormatting>
  <conditionalFormatting sqref="AK12">
    <cfRule type="expression" dxfId="26" priority="12" stopIfTrue="1">
      <formula>AND($AJ$11&gt;1.04,$AK$12="")</formula>
    </cfRule>
  </conditionalFormatting>
  <conditionalFormatting sqref="AK13">
    <cfRule type="expression" dxfId="25" priority="13" stopIfTrue="1">
      <formula>AND($AJ$12&gt;1.04,$AK$13="")</formula>
    </cfRule>
  </conditionalFormatting>
  <conditionalFormatting sqref="AK14">
    <cfRule type="expression" dxfId="24" priority="14" stopIfTrue="1">
      <formula>AND($AJ$13&gt;1.04,$AK$14="")</formula>
    </cfRule>
  </conditionalFormatting>
  <conditionalFormatting sqref="AK15">
    <cfRule type="expression" dxfId="23" priority="15" stopIfTrue="1">
      <formula>AND($AJ$14&gt;1.04,$AK$15="")</formula>
    </cfRule>
  </conditionalFormatting>
  <conditionalFormatting sqref="AK16">
    <cfRule type="expression" dxfId="22" priority="16" stopIfTrue="1">
      <formula>AND($AJ$15&gt;1.04,$AK$16="")</formula>
    </cfRule>
  </conditionalFormatting>
  <conditionalFormatting sqref="AK17:AK18">
    <cfRule type="expression" dxfId="21" priority="17" stopIfTrue="1">
      <formula>AND($AJ$17&gt;1.04,$AK$18="")</formula>
    </cfRule>
  </conditionalFormatting>
  <conditionalFormatting sqref="AK19">
    <cfRule type="expression" dxfId="20" priority="18" stopIfTrue="1">
      <formula>AND($AJ$18&gt;1.04,$AK$19="")</formula>
    </cfRule>
  </conditionalFormatting>
  <conditionalFormatting sqref="AK20">
    <cfRule type="expression" dxfId="19" priority="19" stopIfTrue="1">
      <formula>AND($AJ$19&gt;1.04,$AK$20="")</formula>
    </cfRule>
  </conditionalFormatting>
  <conditionalFormatting sqref="AK21">
    <cfRule type="expression" dxfId="18" priority="20" stopIfTrue="1">
      <formula>AND($AJ$20&gt;1.04,$AK$21="")</formula>
    </cfRule>
  </conditionalFormatting>
  <conditionalFormatting sqref="AK22">
    <cfRule type="expression" dxfId="17" priority="21" stopIfTrue="1">
      <formula>AND($AJ$21&gt;1.04,$AK$22="")</formula>
    </cfRule>
  </conditionalFormatting>
  <conditionalFormatting sqref="AK23">
    <cfRule type="expression" dxfId="16" priority="22" stopIfTrue="1">
      <formula>AND($AJ$22&gt;1.04,$AK$23="")</formula>
    </cfRule>
  </conditionalFormatting>
  <conditionalFormatting sqref="AK24">
    <cfRule type="expression" dxfId="15" priority="23" stopIfTrue="1">
      <formula>AND($AJ$23&gt;1.04,$AK$24="")</formula>
    </cfRule>
  </conditionalFormatting>
  <conditionalFormatting sqref="AK25">
    <cfRule type="expression" dxfId="14" priority="24" stopIfTrue="1">
      <formula>AND($AJ$24&gt;1.04,$AK$25="")</formula>
    </cfRule>
  </conditionalFormatting>
  <conditionalFormatting sqref="AK26">
    <cfRule type="expression" dxfId="13" priority="25" stopIfTrue="1">
      <formula>AND($AJ$25&gt;1.04,$AK$26="")</formula>
    </cfRule>
  </conditionalFormatting>
  <conditionalFormatting sqref="AK27">
    <cfRule type="expression" dxfId="12" priority="26" stopIfTrue="1">
      <formula>AND($AJ$26&gt;1.04,$AK$27="")</formula>
    </cfRule>
  </conditionalFormatting>
  <conditionalFormatting sqref="AK28">
    <cfRule type="expression" dxfId="11" priority="27" stopIfTrue="1">
      <formula>AND($AJ$27&gt;1.04,$AK$28="")</formula>
    </cfRule>
  </conditionalFormatting>
  <conditionalFormatting sqref="AK29">
    <cfRule type="expression" dxfId="10" priority="28" stopIfTrue="1">
      <formula>AND($AJ$28&gt;1.04,$AK$29="")</formula>
    </cfRule>
  </conditionalFormatting>
  <conditionalFormatting sqref="AK30">
    <cfRule type="expression" dxfId="9" priority="29" stopIfTrue="1">
      <formula>AND($AJ$29&gt;1.04,$AK$30="")</formula>
    </cfRule>
  </conditionalFormatting>
  <conditionalFormatting sqref="AK31">
    <cfRule type="expression" dxfId="8" priority="30" stopIfTrue="1">
      <formula>AND($AJ$30&gt;1.04,$AK$31="")</formula>
    </cfRule>
  </conditionalFormatting>
  <conditionalFormatting sqref="AK32">
    <cfRule type="expression" dxfId="7" priority="31" stopIfTrue="1">
      <formula>AND($AJ$31&gt;1.04,$AK$32="")</formula>
    </cfRule>
  </conditionalFormatting>
  <conditionalFormatting sqref="AK33">
    <cfRule type="expression" dxfId="6" priority="32" stopIfTrue="1">
      <formula>AND($AJ$32&gt;1.04,$AK$33="")</formula>
    </cfRule>
  </conditionalFormatting>
  <conditionalFormatting sqref="AK34">
    <cfRule type="expression" dxfId="5" priority="33" stopIfTrue="1">
      <formula>AND($AJ$33&gt;1.04,$AK$34="")</formula>
    </cfRule>
  </conditionalFormatting>
  <conditionalFormatting sqref="AK35">
    <cfRule type="expression" dxfId="4" priority="34" stopIfTrue="1">
      <formula>AND($AJ$34&gt;1.04,$AK$35="")</formula>
    </cfRule>
  </conditionalFormatting>
  <conditionalFormatting sqref="AK36">
    <cfRule type="expression" dxfId="3" priority="35" stopIfTrue="1">
      <formula>AND($AJ$35&gt;1.04,$AK$36="")</formula>
    </cfRule>
  </conditionalFormatting>
  <conditionalFormatting sqref="AK37">
    <cfRule type="expression" dxfId="2" priority="36" stopIfTrue="1">
      <formula>AND($AJ$36&gt;1.04,$AK$37="")</formula>
    </cfRule>
  </conditionalFormatting>
  <conditionalFormatting sqref="AK38">
    <cfRule type="expression" dxfId="1" priority="37" stopIfTrue="1">
      <formula>AND($AJ$37&gt;1.04,$AK$38="")</formula>
    </cfRule>
  </conditionalFormatting>
  <conditionalFormatting sqref="AK39">
    <cfRule type="expression" priority="38" stopIfTrue="1">
      <formula>AND($AJ$38&gt;1.04,$AK$39="")</formula>
    </cfRule>
  </conditionalFormatting>
  <dataValidations count="3">
    <dataValidation type="list" allowBlank="1" showInputMessage="1" showErrorMessage="1" error="Select F for  Farenheit or C for Celcius" prompt="Select F for  Farenheit or C for Celcius" sqref="H5:I5" xr:uid="{00000000-0002-0000-0000-000000000000}">
      <formula1>$P$52:$P$53</formula1>
    </dataValidation>
    <dataValidation type="list" allowBlank="1" showInputMessage="1" showErrorMessage="1" error="Enter Y or N" prompt="Enter Y or N" sqref="AK9:AK39" xr:uid="{00000000-0002-0000-0000-000001000000}">
      <formula1>$Q$52:$Q$53</formula1>
    </dataValidation>
    <dataValidation type="list" showErrorMessage="1" error="Select master meter volume units" prompt="Select master meter volume units" sqref="B8:C8" xr:uid="{00000000-0002-0000-0000-000002000000}">
      <formula1>$O$47:$O$48</formula1>
    </dataValidation>
  </dataValidations>
  <printOptions horizontalCentered="1" verticalCentered="1"/>
  <pageMargins left="0.2" right="0.21" top="0.25" bottom="0" header="0.5" footer="0.5"/>
  <pageSetup paperSize="3" scale="95" orientation="landscape" r:id="rId1"/>
  <headerFooter alignWithMargins="0"/>
  <colBreaks count="1" manualBreakCount="1">
    <brk id="38" max="1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Q69"/>
  <sheetViews>
    <sheetView showGridLines="0" zoomScale="175" zoomScaleNormal="175" zoomScaleSheetLayoutView="70" workbookViewId="0">
      <selection activeCell="T3" sqref="T3:X3"/>
    </sheetView>
  </sheetViews>
  <sheetFormatPr defaultRowHeight="12.75" x14ac:dyDescent="0.2"/>
  <cols>
    <col min="1" max="1" width="6.42578125" customWidth="1"/>
    <col min="2" max="5" width="9.7109375" customWidth="1"/>
    <col min="6" max="6" width="1.85546875" customWidth="1"/>
    <col min="7" max="7" width="7.7109375" customWidth="1"/>
    <col min="8" max="10" width="9.7109375" customWidth="1"/>
    <col min="11" max="12" width="8.28515625" customWidth="1"/>
    <col min="13" max="13" width="9.7109375" customWidth="1"/>
    <col min="14" max="14" width="4.7109375" style="34" customWidth="1"/>
    <col min="15" max="16" width="4.7109375" customWidth="1"/>
    <col min="17" max="17" width="4" bestFit="1" customWidth="1"/>
    <col min="18" max="18" width="6.85546875" customWidth="1"/>
    <col min="20" max="29" width="9.7109375" customWidth="1"/>
    <col min="30" max="30" width="10.85546875" customWidth="1"/>
    <col min="31" max="31" width="12.42578125" customWidth="1"/>
  </cols>
  <sheetData>
    <row r="1" spans="1:31" s="38" customFormat="1" ht="13.15" customHeight="1" thickBot="1" x14ac:dyDescent="0.25">
      <c r="A1" s="198" t="s">
        <v>113</v>
      </c>
      <c r="B1" s="199"/>
      <c r="C1" s="199"/>
      <c r="D1" s="199"/>
      <c r="E1" s="200"/>
      <c r="F1" s="83"/>
      <c r="G1" s="198" t="s">
        <v>63</v>
      </c>
      <c r="H1" s="199"/>
      <c r="I1" s="199"/>
      <c r="J1" s="199"/>
      <c r="K1" s="198" t="s">
        <v>71</v>
      </c>
      <c r="L1" s="199"/>
      <c r="M1" s="200"/>
      <c r="N1" s="39"/>
      <c r="S1" s="2" t="s">
        <v>41</v>
      </c>
      <c r="T1" s="1"/>
      <c r="U1" s="1"/>
      <c r="V1" s="1"/>
      <c r="W1" s="1"/>
      <c r="X1" s="1"/>
      <c r="Y1" s="1"/>
      <c r="Z1" s="1"/>
      <c r="AA1" s="1"/>
      <c r="AB1" s="1"/>
      <c r="AC1" s="1"/>
      <c r="AD1" s="31"/>
      <c r="AE1" s="1"/>
    </row>
    <row r="2" spans="1:31" s="38" customFormat="1" ht="12.95" customHeight="1" thickTop="1" x14ac:dyDescent="0.2">
      <c r="A2" s="219" t="s">
        <v>35</v>
      </c>
      <c r="B2" s="212" t="s">
        <v>97</v>
      </c>
      <c r="C2" s="195" t="s">
        <v>114</v>
      </c>
      <c r="D2" s="196"/>
      <c r="E2" s="197"/>
      <c r="F2" s="83"/>
      <c r="G2" s="219" t="s">
        <v>35</v>
      </c>
      <c r="H2" s="201" t="s">
        <v>64</v>
      </c>
      <c r="I2" s="212" t="s">
        <v>65</v>
      </c>
      <c r="J2" s="214" t="s">
        <v>96</v>
      </c>
      <c r="K2" s="205" t="s">
        <v>72</v>
      </c>
      <c r="L2" s="206"/>
      <c r="M2" s="70" t="s">
        <v>73</v>
      </c>
      <c r="N2" s="39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3" spans="1:31" s="38" customFormat="1" ht="20.100000000000001" customHeight="1" thickBot="1" x14ac:dyDescent="0.3">
      <c r="A3" s="220"/>
      <c r="B3" s="213"/>
      <c r="C3" s="81" t="s">
        <v>93</v>
      </c>
      <c r="D3" s="81" t="s">
        <v>94</v>
      </c>
      <c r="E3" s="82" t="s">
        <v>95</v>
      </c>
      <c r="F3" s="83"/>
      <c r="G3" s="220"/>
      <c r="H3" s="202"/>
      <c r="I3" s="213"/>
      <c r="J3" s="215"/>
      <c r="K3" s="209" t="s">
        <v>75</v>
      </c>
      <c r="L3" s="202"/>
      <c r="M3" s="97" t="s">
        <v>35</v>
      </c>
      <c r="N3" s="39" t="s">
        <v>0</v>
      </c>
      <c r="S3" s="103" t="s">
        <v>157</v>
      </c>
      <c r="T3" s="221" t="str">
        <f>IF('SWO&amp;R Front Side'!V1="","",'SWO&amp;R Front Side'!V1)</f>
        <v/>
      </c>
      <c r="U3" s="221"/>
      <c r="V3" s="221"/>
      <c r="W3" s="221"/>
      <c r="X3" s="221"/>
      <c r="Y3" s="103" t="s">
        <v>156</v>
      </c>
      <c r="Z3" s="117" t="str">
        <f>IF('SWO&amp;R Front Side'!Z2="","",'SWO&amp;R Front Side'!Z2)</f>
        <v/>
      </c>
      <c r="AA3" s="104" t="s">
        <v>146</v>
      </c>
      <c r="AB3" s="221" t="str">
        <f>IF('SWO&amp;R Front Side'!AF2="","",'SWO&amp;R Front Side'!AF2)</f>
        <v/>
      </c>
      <c r="AC3" s="221"/>
      <c r="AD3" s="103" t="s">
        <v>155</v>
      </c>
      <c r="AE3" s="116" t="str">
        <f>IF('SWO&amp;R Front Side'!AK2="","",'SWO&amp;R Front Side'!AK2)</f>
        <v/>
      </c>
    </row>
    <row r="4" spans="1:31" s="6" customFormat="1" ht="20.100000000000001" customHeight="1" x14ac:dyDescent="0.25">
      <c r="A4" s="71">
        <v>1</v>
      </c>
      <c r="B4" s="107"/>
      <c r="C4" s="107"/>
      <c r="D4" s="107"/>
      <c r="E4" s="108"/>
      <c r="F4" s="84"/>
      <c r="G4" s="71">
        <v>1</v>
      </c>
      <c r="H4" s="123"/>
      <c r="I4" s="123"/>
      <c r="J4" s="144"/>
      <c r="K4" s="207"/>
      <c r="L4" s="208"/>
      <c r="M4" s="147"/>
      <c r="O4" s="226" t="s">
        <v>153</v>
      </c>
      <c r="P4" s="226" t="s">
        <v>154</v>
      </c>
      <c r="Q4" s="226" t="s">
        <v>150</v>
      </c>
      <c r="S4" s="240" t="s">
        <v>158</v>
      </c>
      <c r="T4" s="240"/>
      <c r="U4" s="221" t="str">
        <f>IF('SWO&amp;R Front Side'!M2="","",'SWO&amp;R Front Side'!M2)</f>
        <v/>
      </c>
      <c r="V4" s="221"/>
      <c r="W4" s="221"/>
      <c r="X4" s="221"/>
      <c r="Y4" s="221"/>
      <c r="Z4" s="221"/>
      <c r="AA4" s="221"/>
      <c r="AB4" s="221"/>
      <c r="AC4" s="221"/>
      <c r="AD4" s="4"/>
      <c r="AE4" s="4"/>
    </row>
    <row r="5" spans="1:31" s="6" customFormat="1" ht="20.100000000000001" customHeight="1" thickBot="1" x14ac:dyDescent="0.25">
      <c r="A5" s="72">
        <v>2</v>
      </c>
      <c r="B5" s="109"/>
      <c r="C5" s="109"/>
      <c r="D5" s="109"/>
      <c r="E5" s="110"/>
      <c r="F5" s="84"/>
      <c r="G5" s="72">
        <v>2</v>
      </c>
      <c r="H5" s="121"/>
      <c r="I5" s="121"/>
      <c r="J5" s="145"/>
      <c r="K5" s="210"/>
      <c r="L5" s="211"/>
      <c r="M5" s="148"/>
      <c r="N5" s="40"/>
      <c r="O5" s="226"/>
      <c r="P5" s="226"/>
      <c r="Q5" s="226"/>
      <c r="S5" s="29"/>
      <c r="T5" s="30"/>
      <c r="U5" s="29"/>
      <c r="V5" s="30"/>
      <c r="W5" s="29"/>
      <c r="X5" s="30"/>
      <c r="Y5" s="30"/>
      <c r="Z5" s="30"/>
      <c r="AA5" s="30"/>
      <c r="AB5" s="30"/>
      <c r="AC5" s="30"/>
      <c r="AD5" s="29"/>
      <c r="AE5" s="29"/>
    </row>
    <row r="6" spans="1:31" s="6" customFormat="1" ht="20.100000000000001" customHeight="1" thickBot="1" x14ac:dyDescent="0.35">
      <c r="A6" s="72">
        <v>3</v>
      </c>
      <c r="B6" s="109"/>
      <c r="C6" s="109"/>
      <c r="D6" s="109"/>
      <c r="E6" s="110"/>
      <c r="F6" s="84"/>
      <c r="G6" s="72">
        <v>3</v>
      </c>
      <c r="H6" s="121"/>
      <c r="I6" s="121"/>
      <c r="J6" s="145"/>
      <c r="K6" s="210"/>
      <c r="L6" s="211"/>
      <c r="M6" s="148"/>
      <c r="O6" s="226"/>
      <c r="P6" s="226"/>
      <c r="Q6" s="226"/>
      <c r="S6" s="20"/>
      <c r="T6" s="21"/>
      <c r="U6" s="21"/>
      <c r="V6" s="21"/>
      <c r="W6" s="22" t="s">
        <v>0</v>
      </c>
      <c r="X6" s="222"/>
      <c r="Y6" s="223"/>
      <c r="Z6" s="222"/>
      <c r="AA6" s="223"/>
      <c r="AB6" s="222"/>
      <c r="AC6" s="223"/>
      <c r="AD6" s="98"/>
      <c r="AE6" s="23"/>
    </row>
    <row r="7" spans="1:31" s="6" customFormat="1" ht="20.100000000000001" customHeight="1" thickBot="1" x14ac:dyDescent="0.25">
      <c r="A7" s="72">
        <v>4</v>
      </c>
      <c r="B7" s="109"/>
      <c r="C7" s="109"/>
      <c r="D7" s="109"/>
      <c r="E7" s="110"/>
      <c r="F7" s="84"/>
      <c r="G7" s="72">
        <v>4</v>
      </c>
      <c r="H7" s="121"/>
      <c r="I7" s="121"/>
      <c r="J7" s="145"/>
      <c r="K7" s="210"/>
      <c r="L7" s="211"/>
      <c r="M7" s="148"/>
      <c r="O7" s="226"/>
      <c r="P7" s="226"/>
      <c r="Q7" s="226"/>
      <c r="S7" s="10" t="s">
        <v>0</v>
      </c>
      <c r="T7" s="18" t="s">
        <v>42</v>
      </c>
      <c r="U7" s="18" t="s">
        <v>43</v>
      </c>
      <c r="V7" s="13"/>
      <c r="W7" s="15"/>
      <c r="X7" s="189" t="s">
        <v>111</v>
      </c>
      <c r="Y7" s="190"/>
      <c r="Z7" s="190"/>
      <c r="AA7" s="190"/>
      <c r="AB7" s="190"/>
      <c r="AC7" s="191"/>
      <c r="AD7" s="24"/>
      <c r="AE7" s="177" t="s">
        <v>168</v>
      </c>
    </row>
    <row r="8" spans="1:31" s="6" customFormat="1" ht="20.100000000000001" customHeight="1" thickBot="1" x14ac:dyDescent="0.25">
      <c r="A8" s="72">
        <v>5</v>
      </c>
      <c r="B8" s="109"/>
      <c r="C8" s="109"/>
      <c r="D8" s="109"/>
      <c r="E8" s="110"/>
      <c r="F8" s="84"/>
      <c r="G8" s="72">
        <v>5</v>
      </c>
      <c r="H8" s="121"/>
      <c r="I8" s="121"/>
      <c r="J8" s="145"/>
      <c r="K8" s="210"/>
      <c r="L8" s="211"/>
      <c r="M8" s="148"/>
      <c r="O8" s="226"/>
      <c r="P8" s="226"/>
      <c r="Q8" s="226"/>
      <c r="S8" s="11" t="s">
        <v>6</v>
      </c>
      <c r="T8" s="11" t="s">
        <v>44</v>
      </c>
      <c r="U8" s="11" t="s">
        <v>45</v>
      </c>
      <c r="V8" s="11" t="s">
        <v>46</v>
      </c>
      <c r="W8" s="11" t="s">
        <v>15</v>
      </c>
      <c r="X8" s="224"/>
      <c r="Y8" s="225"/>
      <c r="Z8" s="224"/>
      <c r="AA8" s="225"/>
      <c r="AB8" s="224"/>
      <c r="AC8" s="225"/>
      <c r="AD8" s="16" t="s">
        <v>47</v>
      </c>
      <c r="AE8" s="178"/>
    </row>
    <row r="9" spans="1:31" s="6" customFormat="1" ht="20.100000000000001" customHeight="1" thickBot="1" x14ac:dyDescent="0.25">
      <c r="A9" s="72">
        <v>6</v>
      </c>
      <c r="B9" s="109"/>
      <c r="C9" s="109"/>
      <c r="D9" s="109"/>
      <c r="E9" s="110"/>
      <c r="F9" s="84"/>
      <c r="G9" s="72">
        <v>6</v>
      </c>
      <c r="H9" s="121"/>
      <c r="I9" s="121"/>
      <c r="J9" s="145"/>
      <c r="K9" s="210"/>
      <c r="L9" s="211"/>
      <c r="M9" s="148"/>
      <c r="O9" s="226"/>
      <c r="P9" s="226"/>
      <c r="Q9" s="226"/>
      <c r="S9" s="11" t="s">
        <v>11</v>
      </c>
      <c r="T9" s="11" t="s">
        <v>48</v>
      </c>
      <c r="U9" s="11" t="s">
        <v>49</v>
      </c>
      <c r="V9" s="11" t="s">
        <v>50</v>
      </c>
      <c r="W9" s="11" t="s">
        <v>51</v>
      </c>
      <c r="X9" s="189" t="s">
        <v>112</v>
      </c>
      <c r="Y9" s="190"/>
      <c r="Z9" s="190"/>
      <c r="AA9" s="190"/>
      <c r="AB9" s="190"/>
      <c r="AC9" s="191"/>
      <c r="AD9" s="16" t="s">
        <v>52</v>
      </c>
      <c r="AE9" s="178"/>
    </row>
    <row r="10" spans="1:31" s="6" customFormat="1" ht="20.100000000000001" customHeight="1" thickBot="1" x14ac:dyDescent="0.25">
      <c r="A10" s="72">
        <v>7</v>
      </c>
      <c r="B10" s="109"/>
      <c r="C10" s="109"/>
      <c r="D10" s="109"/>
      <c r="E10" s="110"/>
      <c r="F10" s="84"/>
      <c r="G10" s="72">
        <v>7</v>
      </c>
      <c r="H10" s="121"/>
      <c r="I10" s="121"/>
      <c r="J10" s="145"/>
      <c r="K10" s="210"/>
      <c r="L10" s="211"/>
      <c r="M10" s="148"/>
      <c r="O10" s="226"/>
      <c r="P10" s="226"/>
      <c r="Q10" s="226"/>
      <c r="S10" s="11" t="s">
        <v>16</v>
      </c>
      <c r="T10" s="11" t="s">
        <v>53</v>
      </c>
      <c r="U10" s="11" t="s">
        <v>48</v>
      </c>
      <c r="V10" s="11" t="s">
        <v>54</v>
      </c>
      <c r="W10" s="14"/>
      <c r="X10" s="224"/>
      <c r="Y10" s="225"/>
      <c r="Z10" s="224"/>
      <c r="AA10" s="225"/>
      <c r="AB10" s="224"/>
      <c r="AC10" s="225"/>
      <c r="AD10" s="16" t="s">
        <v>55</v>
      </c>
      <c r="AE10" s="178"/>
    </row>
    <row r="11" spans="1:31" s="6" customFormat="1" ht="20.100000000000001" customHeight="1" x14ac:dyDescent="0.2">
      <c r="A11" s="72">
        <v>8</v>
      </c>
      <c r="B11" s="109"/>
      <c r="C11" s="109"/>
      <c r="D11" s="109"/>
      <c r="E11" s="110"/>
      <c r="F11" s="84"/>
      <c r="G11" s="72">
        <v>8</v>
      </c>
      <c r="H11" s="121"/>
      <c r="I11" s="121"/>
      <c r="J11" s="145"/>
      <c r="K11" s="210"/>
      <c r="L11" s="211"/>
      <c r="M11" s="148"/>
      <c r="O11" s="226"/>
      <c r="P11" s="226"/>
      <c r="Q11" s="226"/>
      <c r="R11" s="105" t="s">
        <v>159</v>
      </c>
      <c r="S11" s="11" t="s">
        <v>28</v>
      </c>
      <c r="T11"/>
      <c r="U11" s="11" t="s">
        <v>53</v>
      </c>
      <c r="V11" s="14"/>
      <c r="W11" s="11" t="s">
        <v>56</v>
      </c>
      <c r="X11" s="230" t="s">
        <v>2</v>
      </c>
      <c r="Y11" s="241" t="s">
        <v>180</v>
      </c>
      <c r="Z11" s="230" t="s">
        <v>2</v>
      </c>
      <c r="AA11" s="241" t="s">
        <v>180</v>
      </c>
      <c r="AB11" s="230" t="s">
        <v>2</v>
      </c>
      <c r="AC11" s="241" t="s">
        <v>180</v>
      </c>
      <c r="AD11" s="16" t="s">
        <v>57</v>
      </c>
      <c r="AE11" s="178"/>
    </row>
    <row r="12" spans="1:31" s="6" customFormat="1" ht="20.100000000000001" customHeight="1" thickBot="1" x14ac:dyDescent="0.25">
      <c r="A12" s="72">
        <v>9</v>
      </c>
      <c r="B12" s="109"/>
      <c r="C12" s="109"/>
      <c r="D12" s="109"/>
      <c r="E12" s="110"/>
      <c r="F12" s="84"/>
      <c r="G12" s="72">
        <v>9</v>
      </c>
      <c r="H12" s="121"/>
      <c r="I12" s="121"/>
      <c r="J12" s="145"/>
      <c r="K12" s="210"/>
      <c r="L12" s="211"/>
      <c r="M12" s="148"/>
      <c r="O12" s="226"/>
      <c r="P12" s="226"/>
      <c r="Q12" s="226"/>
      <c r="R12" s="105" t="s">
        <v>160</v>
      </c>
      <c r="S12" s="25"/>
      <c r="T12" s="26" t="s">
        <v>58</v>
      </c>
      <c r="U12" s="26" t="s">
        <v>58</v>
      </c>
      <c r="V12" s="26" t="s">
        <v>59</v>
      </c>
      <c r="W12" s="126"/>
      <c r="X12" s="231"/>
      <c r="Y12" s="242"/>
      <c r="Z12" s="231"/>
      <c r="AA12" s="242"/>
      <c r="AB12" s="231"/>
      <c r="AC12" s="242"/>
      <c r="AD12" s="32" t="s">
        <v>60</v>
      </c>
      <c r="AE12" s="179"/>
    </row>
    <row r="13" spans="1:31" s="6" customFormat="1" ht="20.100000000000001" customHeight="1" x14ac:dyDescent="0.25">
      <c r="A13" s="72">
        <v>10</v>
      </c>
      <c r="B13" s="109"/>
      <c r="C13" s="109"/>
      <c r="D13" s="109"/>
      <c r="E13" s="110"/>
      <c r="F13" s="84"/>
      <c r="G13" s="72">
        <v>10</v>
      </c>
      <c r="H13" s="121"/>
      <c r="I13" s="121"/>
      <c r="J13" s="145"/>
      <c r="K13" s="210"/>
      <c r="L13" s="211"/>
      <c r="M13" s="148"/>
      <c r="O13" s="226"/>
      <c r="P13" s="226"/>
      <c r="Q13" s="226"/>
      <c r="S13" s="12">
        <v>1</v>
      </c>
      <c r="T13" s="113"/>
      <c r="U13" s="113"/>
      <c r="V13" s="113"/>
      <c r="W13" s="113"/>
      <c r="X13" s="114"/>
      <c r="Y13" s="115"/>
      <c r="Z13" s="114"/>
      <c r="AA13" s="115"/>
      <c r="AB13" s="114"/>
      <c r="AC13" s="115"/>
      <c r="AD13" s="157"/>
      <c r="AE13" s="158"/>
    </row>
    <row r="14" spans="1:31" s="6" customFormat="1" ht="20.100000000000001" customHeight="1" x14ac:dyDescent="0.25">
      <c r="A14" s="72">
        <v>11</v>
      </c>
      <c r="B14" s="109"/>
      <c r="C14" s="109"/>
      <c r="D14" s="109"/>
      <c r="E14" s="110"/>
      <c r="F14" s="84"/>
      <c r="G14" s="72">
        <v>11</v>
      </c>
      <c r="H14" s="121"/>
      <c r="I14" s="121"/>
      <c r="J14" s="145"/>
      <c r="K14" s="210"/>
      <c r="L14" s="211"/>
      <c r="M14" s="148"/>
      <c r="O14" s="226"/>
      <c r="P14" s="226"/>
      <c r="Q14" s="226"/>
      <c r="S14" s="12">
        <v>2</v>
      </c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57"/>
      <c r="AE14" s="158"/>
    </row>
    <row r="15" spans="1:31" s="6" customFormat="1" ht="20.100000000000001" customHeight="1" x14ac:dyDescent="0.25">
      <c r="A15" s="72">
        <v>12</v>
      </c>
      <c r="B15" s="109"/>
      <c r="C15" s="109"/>
      <c r="D15" s="109"/>
      <c r="E15" s="110"/>
      <c r="F15" s="84"/>
      <c r="G15" s="72">
        <v>12</v>
      </c>
      <c r="H15" s="121"/>
      <c r="I15" s="121"/>
      <c r="J15" s="145"/>
      <c r="K15" s="210"/>
      <c r="L15" s="211"/>
      <c r="M15" s="148"/>
      <c r="O15" s="216" t="str">
        <f>IF(Z3="","",Z3)</f>
        <v/>
      </c>
      <c r="P15" s="228" t="str">
        <f>IF(U4="","",U4)</f>
        <v/>
      </c>
      <c r="Q15" s="227" t="str">
        <f>IF(T3="","",T3)</f>
        <v/>
      </c>
      <c r="S15" s="12">
        <v>3</v>
      </c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57"/>
      <c r="AE15" s="158"/>
    </row>
    <row r="16" spans="1:31" s="6" customFormat="1" ht="20.100000000000001" customHeight="1" x14ac:dyDescent="0.25">
      <c r="A16" s="72">
        <v>13</v>
      </c>
      <c r="B16" s="109"/>
      <c r="C16" s="109"/>
      <c r="D16" s="109"/>
      <c r="E16" s="110"/>
      <c r="F16" s="84"/>
      <c r="G16" s="72">
        <v>13</v>
      </c>
      <c r="H16" s="121"/>
      <c r="I16" s="121"/>
      <c r="J16" s="145"/>
      <c r="K16" s="210"/>
      <c r="L16" s="211"/>
      <c r="M16" s="148"/>
      <c r="O16" s="216"/>
      <c r="P16" s="228"/>
      <c r="Q16" s="227"/>
      <c r="S16" s="12">
        <v>4</v>
      </c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57"/>
      <c r="AE16" s="158"/>
    </row>
    <row r="17" spans="1:43" s="6" customFormat="1" ht="20.100000000000001" customHeight="1" x14ac:dyDescent="0.25">
      <c r="A17" s="72">
        <v>14</v>
      </c>
      <c r="B17" s="109"/>
      <c r="C17" s="109"/>
      <c r="D17" s="109"/>
      <c r="E17" s="110"/>
      <c r="F17" s="84"/>
      <c r="G17" s="72">
        <v>14</v>
      </c>
      <c r="H17" s="121"/>
      <c r="I17" s="121"/>
      <c r="J17" s="145"/>
      <c r="K17" s="210"/>
      <c r="L17" s="211"/>
      <c r="M17" s="148"/>
      <c r="O17" s="216"/>
      <c r="P17" s="228"/>
      <c r="Q17" s="227"/>
      <c r="S17" s="12">
        <v>5</v>
      </c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57"/>
      <c r="AE17" s="158"/>
    </row>
    <row r="18" spans="1:43" s="6" customFormat="1" ht="20.100000000000001" customHeight="1" x14ac:dyDescent="0.25">
      <c r="A18" s="72">
        <v>15</v>
      </c>
      <c r="B18" s="109"/>
      <c r="C18" s="109"/>
      <c r="D18" s="109"/>
      <c r="E18" s="110"/>
      <c r="F18" s="84"/>
      <c r="G18" s="72">
        <v>15</v>
      </c>
      <c r="H18" s="121"/>
      <c r="I18" s="121"/>
      <c r="J18" s="145"/>
      <c r="K18" s="210"/>
      <c r="L18" s="211"/>
      <c r="M18" s="148"/>
      <c r="O18" s="216"/>
      <c r="P18" s="228"/>
      <c r="Q18" s="227"/>
      <c r="S18" s="12">
        <v>6</v>
      </c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57"/>
      <c r="AE18" s="158"/>
    </row>
    <row r="19" spans="1:43" s="6" customFormat="1" ht="20.100000000000001" customHeight="1" x14ac:dyDescent="0.25">
      <c r="A19" s="72">
        <v>16</v>
      </c>
      <c r="B19" s="109"/>
      <c r="C19" s="109"/>
      <c r="D19" s="109"/>
      <c r="E19" s="110"/>
      <c r="F19" s="84"/>
      <c r="G19" s="72">
        <v>16</v>
      </c>
      <c r="H19" s="121"/>
      <c r="I19" s="121"/>
      <c r="J19" s="145"/>
      <c r="K19" s="210"/>
      <c r="L19" s="211"/>
      <c r="M19" s="148"/>
      <c r="O19" s="216"/>
      <c r="P19" s="228"/>
      <c r="Q19" s="227"/>
      <c r="S19" s="12">
        <v>7</v>
      </c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57"/>
      <c r="AE19" s="158"/>
    </row>
    <row r="20" spans="1:43" s="6" customFormat="1" ht="20.100000000000001" customHeight="1" x14ac:dyDescent="0.25">
      <c r="A20" s="72">
        <v>17</v>
      </c>
      <c r="B20" s="109"/>
      <c r="C20" s="109"/>
      <c r="D20" s="109"/>
      <c r="E20" s="110"/>
      <c r="F20" s="84"/>
      <c r="G20" s="72">
        <v>17</v>
      </c>
      <c r="H20" s="121"/>
      <c r="I20" s="121"/>
      <c r="J20" s="145"/>
      <c r="K20" s="210"/>
      <c r="L20" s="211"/>
      <c r="M20" s="148"/>
      <c r="O20" s="229" t="s">
        <v>152</v>
      </c>
      <c r="P20" s="228"/>
      <c r="Q20" s="227"/>
      <c r="S20" s="12">
        <v>8</v>
      </c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57"/>
      <c r="AE20" s="158"/>
    </row>
    <row r="21" spans="1:43" s="6" customFormat="1" ht="20.100000000000001" customHeight="1" x14ac:dyDescent="0.25">
      <c r="A21" s="72">
        <v>18</v>
      </c>
      <c r="B21" s="109"/>
      <c r="C21" s="109"/>
      <c r="D21" s="109"/>
      <c r="E21" s="110"/>
      <c r="F21" s="84"/>
      <c r="G21" s="72">
        <v>18</v>
      </c>
      <c r="H21" s="121"/>
      <c r="I21" s="121"/>
      <c r="J21" s="145"/>
      <c r="K21" s="210"/>
      <c r="L21" s="211"/>
      <c r="M21" s="148"/>
      <c r="O21" s="229"/>
      <c r="P21" s="228"/>
      <c r="Q21" s="227"/>
      <c r="S21" s="12">
        <v>9</v>
      </c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57"/>
      <c r="AE21" s="158"/>
    </row>
    <row r="22" spans="1:43" s="6" customFormat="1" ht="20.100000000000001" customHeight="1" x14ac:dyDescent="0.25">
      <c r="A22" s="72">
        <v>19</v>
      </c>
      <c r="B22" s="109"/>
      <c r="C22" s="109"/>
      <c r="D22" s="109"/>
      <c r="E22" s="110"/>
      <c r="F22" s="84"/>
      <c r="G22" s="72">
        <v>19</v>
      </c>
      <c r="H22" s="121"/>
      <c r="I22" s="121"/>
      <c r="J22" s="145"/>
      <c r="K22" s="210"/>
      <c r="L22" s="211"/>
      <c r="M22" s="148"/>
      <c r="O22" s="229"/>
      <c r="P22" s="228"/>
      <c r="Q22" s="227"/>
      <c r="S22" s="12">
        <v>10</v>
      </c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57"/>
      <c r="AE22" s="158"/>
    </row>
    <row r="23" spans="1:43" s="6" customFormat="1" ht="20.100000000000001" customHeight="1" x14ac:dyDescent="0.25">
      <c r="A23" s="72">
        <v>20</v>
      </c>
      <c r="B23" s="109"/>
      <c r="C23" s="109"/>
      <c r="D23" s="109"/>
      <c r="E23" s="110"/>
      <c r="F23" s="84"/>
      <c r="G23" s="72">
        <v>20</v>
      </c>
      <c r="H23" s="121"/>
      <c r="I23" s="121"/>
      <c r="J23" s="145"/>
      <c r="K23" s="210"/>
      <c r="L23" s="211"/>
      <c r="M23" s="148"/>
      <c r="O23" s="229"/>
      <c r="P23" s="228"/>
      <c r="Q23" s="227"/>
      <c r="S23" s="12">
        <v>11</v>
      </c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57"/>
      <c r="AE23" s="158"/>
    </row>
    <row r="24" spans="1:43" s="6" customFormat="1" ht="20.100000000000001" customHeight="1" x14ac:dyDescent="0.25">
      <c r="A24" s="72">
        <v>21</v>
      </c>
      <c r="B24" s="109"/>
      <c r="C24" s="109"/>
      <c r="D24" s="109"/>
      <c r="E24" s="110"/>
      <c r="F24" s="84"/>
      <c r="G24" s="72">
        <v>21</v>
      </c>
      <c r="H24" s="121"/>
      <c r="I24" s="121"/>
      <c r="J24" s="145"/>
      <c r="K24" s="210"/>
      <c r="L24" s="211"/>
      <c r="M24" s="148"/>
      <c r="O24" s="229"/>
      <c r="P24" s="228"/>
      <c r="Q24" s="227"/>
      <c r="S24" s="12">
        <v>12</v>
      </c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57"/>
      <c r="AE24" s="158"/>
    </row>
    <row r="25" spans="1:43" s="6" customFormat="1" ht="20.100000000000001" customHeight="1" x14ac:dyDescent="0.25">
      <c r="A25" s="72">
        <v>22</v>
      </c>
      <c r="B25" s="109"/>
      <c r="C25" s="109"/>
      <c r="D25" s="109"/>
      <c r="E25" s="110"/>
      <c r="F25" s="84"/>
      <c r="G25" s="72">
        <v>22</v>
      </c>
      <c r="H25" s="121"/>
      <c r="I25" s="121"/>
      <c r="J25" s="145"/>
      <c r="K25" s="210"/>
      <c r="L25" s="211"/>
      <c r="M25" s="148"/>
      <c r="O25" s="216" t="str">
        <f>IF(AB3="","",AB3)</f>
        <v/>
      </c>
      <c r="P25" s="228"/>
      <c r="Q25" s="227"/>
      <c r="S25" s="12">
        <v>13</v>
      </c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57"/>
      <c r="AE25" s="158"/>
    </row>
    <row r="26" spans="1:43" s="6" customFormat="1" ht="20.100000000000001" customHeight="1" x14ac:dyDescent="0.25">
      <c r="A26" s="72">
        <v>23</v>
      </c>
      <c r="B26" s="109"/>
      <c r="C26" s="109"/>
      <c r="D26" s="109"/>
      <c r="E26" s="110"/>
      <c r="F26" s="84"/>
      <c r="G26" s="72">
        <v>23</v>
      </c>
      <c r="H26" s="121"/>
      <c r="I26" s="121"/>
      <c r="J26" s="145"/>
      <c r="K26" s="210"/>
      <c r="L26" s="211"/>
      <c r="M26" s="148"/>
      <c r="O26" s="216"/>
      <c r="P26" s="228"/>
      <c r="Q26" s="227"/>
      <c r="S26" s="12">
        <v>14</v>
      </c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57"/>
      <c r="AE26" s="158"/>
    </row>
    <row r="27" spans="1:43" s="6" customFormat="1" ht="20.100000000000001" customHeight="1" x14ac:dyDescent="0.25">
      <c r="A27" s="72">
        <v>24</v>
      </c>
      <c r="B27" s="109"/>
      <c r="C27" s="109"/>
      <c r="D27" s="109"/>
      <c r="E27" s="110"/>
      <c r="F27" s="84"/>
      <c r="G27" s="72">
        <v>24</v>
      </c>
      <c r="H27" s="121"/>
      <c r="I27" s="121"/>
      <c r="J27" s="145"/>
      <c r="K27" s="210"/>
      <c r="L27" s="211"/>
      <c r="M27" s="148"/>
      <c r="O27" s="216"/>
      <c r="P27" s="228"/>
      <c r="Q27" s="227"/>
      <c r="S27" s="12">
        <v>15</v>
      </c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57"/>
      <c r="AE27" s="158"/>
      <c r="AN27" s="124"/>
      <c r="AO27" s="124"/>
      <c r="AP27" s="124"/>
      <c r="AQ27" s="124"/>
    </row>
    <row r="28" spans="1:43" s="6" customFormat="1" ht="20.100000000000001" customHeight="1" x14ac:dyDescent="0.25">
      <c r="A28" s="72">
        <v>25</v>
      </c>
      <c r="B28" s="109"/>
      <c r="C28" s="109"/>
      <c r="D28" s="109"/>
      <c r="E28" s="110"/>
      <c r="F28" s="84"/>
      <c r="G28" s="72">
        <v>25</v>
      </c>
      <c r="H28" s="121"/>
      <c r="I28" s="121"/>
      <c r="J28" s="145"/>
      <c r="K28" s="210"/>
      <c r="L28" s="211"/>
      <c r="M28" s="148"/>
      <c r="O28" s="216"/>
      <c r="P28" s="228"/>
      <c r="Q28" s="227"/>
      <c r="S28" s="12">
        <v>16</v>
      </c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57"/>
      <c r="AE28" s="158"/>
    </row>
    <row r="29" spans="1:43" s="6" customFormat="1" ht="20.100000000000001" customHeight="1" x14ac:dyDescent="0.25">
      <c r="A29" s="72">
        <v>26</v>
      </c>
      <c r="B29" s="109"/>
      <c r="C29" s="109"/>
      <c r="D29" s="109"/>
      <c r="E29" s="110"/>
      <c r="F29" s="84"/>
      <c r="G29" s="72">
        <v>26</v>
      </c>
      <c r="H29" s="121"/>
      <c r="I29" s="121"/>
      <c r="J29" s="145"/>
      <c r="K29" s="210"/>
      <c r="L29" s="211"/>
      <c r="M29" s="148"/>
      <c r="O29" s="216"/>
      <c r="P29" s="228"/>
      <c r="Q29" s="227"/>
      <c r="S29" s="12">
        <v>17</v>
      </c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57"/>
      <c r="AE29" s="158"/>
    </row>
    <row r="30" spans="1:43" s="6" customFormat="1" ht="20.100000000000001" customHeight="1" x14ac:dyDescent="0.25">
      <c r="A30" s="72">
        <v>27</v>
      </c>
      <c r="B30" s="109"/>
      <c r="C30" s="109"/>
      <c r="D30" s="109"/>
      <c r="E30" s="110"/>
      <c r="F30" s="84"/>
      <c r="G30" s="72">
        <v>27</v>
      </c>
      <c r="H30" s="121"/>
      <c r="I30" s="121"/>
      <c r="J30" s="145"/>
      <c r="K30" s="210"/>
      <c r="L30" s="211"/>
      <c r="M30" s="148"/>
      <c r="O30" s="151"/>
      <c r="P30" s="228"/>
      <c r="Q30" s="227"/>
      <c r="S30" s="12">
        <v>18</v>
      </c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57"/>
      <c r="AE30" s="158"/>
    </row>
    <row r="31" spans="1:43" s="6" customFormat="1" ht="20.100000000000001" customHeight="1" x14ac:dyDescent="0.25">
      <c r="A31" s="72">
        <v>28</v>
      </c>
      <c r="B31" s="109"/>
      <c r="C31" s="109"/>
      <c r="D31" s="109"/>
      <c r="E31" s="110"/>
      <c r="F31" s="84"/>
      <c r="G31" s="72">
        <v>28</v>
      </c>
      <c r="H31" s="121"/>
      <c r="I31" s="121"/>
      <c r="J31" s="145"/>
      <c r="K31" s="210"/>
      <c r="L31" s="211"/>
      <c r="M31" s="148"/>
      <c r="O31" s="152" t="s">
        <v>151</v>
      </c>
      <c r="P31" s="228"/>
      <c r="Q31" s="227"/>
      <c r="S31" s="12">
        <v>19</v>
      </c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57"/>
      <c r="AE31" s="158"/>
    </row>
    <row r="32" spans="1:43" s="6" customFormat="1" ht="20.100000000000001" customHeight="1" x14ac:dyDescent="0.25">
      <c r="A32" s="72">
        <v>29</v>
      </c>
      <c r="B32" s="109"/>
      <c r="C32" s="109"/>
      <c r="D32" s="109"/>
      <c r="E32" s="110"/>
      <c r="F32" s="84"/>
      <c r="G32" s="72">
        <v>29</v>
      </c>
      <c r="H32" s="121"/>
      <c r="I32" s="121"/>
      <c r="J32" s="145"/>
      <c r="K32" s="210"/>
      <c r="L32" s="211"/>
      <c r="M32" s="148"/>
      <c r="O32" s="216" t="str">
        <f>IF(AE3="","",AE3)</f>
        <v/>
      </c>
      <c r="P32" s="228"/>
      <c r="Q32" s="227"/>
      <c r="S32" s="12">
        <v>20</v>
      </c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57"/>
      <c r="AE32" s="158"/>
    </row>
    <row r="33" spans="1:32" s="6" customFormat="1" ht="20.100000000000001" customHeight="1" x14ac:dyDescent="0.25">
      <c r="A33" s="72">
        <v>30</v>
      </c>
      <c r="B33" s="109"/>
      <c r="C33" s="109"/>
      <c r="D33" s="109"/>
      <c r="E33" s="110"/>
      <c r="F33" s="84"/>
      <c r="G33" s="72">
        <v>30</v>
      </c>
      <c r="H33" s="121"/>
      <c r="I33" s="121"/>
      <c r="J33" s="145"/>
      <c r="K33" s="210"/>
      <c r="L33" s="211"/>
      <c r="M33" s="148"/>
      <c r="O33" s="216"/>
      <c r="P33" s="228"/>
      <c r="Q33" s="227"/>
      <c r="S33" s="12">
        <v>21</v>
      </c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57"/>
      <c r="AE33" s="158"/>
    </row>
    <row r="34" spans="1:32" s="6" customFormat="1" ht="20.100000000000001" customHeight="1" thickBot="1" x14ac:dyDescent="0.3">
      <c r="A34" s="73">
        <v>31</v>
      </c>
      <c r="B34" s="111"/>
      <c r="C34" s="111"/>
      <c r="D34" s="111"/>
      <c r="E34" s="112"/>
      <c r="F34" s="84"/>
      <c r="G34" s="73">
        <v>31</v>
      </c>
      <c r="H34" s="122"/>
      <c r="I34" s="122"/>
      <c r="J34" s="146"/>
      <c r="K34" s="217"/>
      <c r="L34" s="218"/>
      <c r="M34" s="149"/>
      <c r="O34" s="216"/>
      <c r="P34" s="228"/>
      <c r="Q34" s="227"/>
      <c r="S34" s="12">
        <v>22</v>
      </c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59"/>
      <c r="AE34" s="158"/>
    </row>
    <row r="35" spans="1:32" s="4" customFormat="1" ht="20.100000000000001" customHeight="1" x14ac:dyDescent="0.25">
      <c r="A35" s="172" t="s">
        <v>194</v>
      </c>
      <c r="N35" s="37"/>
      <c r="S35" s="12">
        <v>23</v>
      </c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60"/>
      <c r="AE35" s="158"/>
      <c r="AF35" s="124"/>
    </row>
    <row r="36" spans="1:32" ht="9" customHeight="1" x14ac:dyDescent="0.2">
      <c r="A36" s="35"/>
      <c r="B36" s="35"/>
      <c r="C36" s="35"/>
      <c r="D36" s="35"/>
      <c r="E36" s="35"/>
      <c r="F36" s="35"/>
      <c r="S36" s="187">
        <v>24</v>
      </c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83"/>
      <c r="AE36" s="180"/>
    </row>
    <row r="37" spans="1:32" ht="12" customHeight="1" x14ac:dyDescent="0.2">
      <c r="A37" s="35" t="s">
        <v>76</v>
      </c>
      <c r="B37" s="35"/>
      <c r="C37" s="35"/>
      <c r="D37" s="35"/>
      <c r="E37" s="35"/>
      <c r="F37" s="35"/>
      <c r="G37" s="162" t="s">
        <v>66</v>
      </c>
      <c r="L37" s="162" t="s">
        <v>87</v>
      </c>
      <c r="S37" s="192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5"/>
      <c r="AE37" s="181"/>
    </row>
    <row r="38" spans="1:32" ht="10.7" customHeight="1" x14ac:dyDescent="0.2">
      <c r="A38" s="4"/>
      <c r="B38" s="35"/>
      <c r="C38" s="35"/>
      <c r="D38" s="35"/>
      <c r="E38" s="35"/>
      <c r="F38" s="35"/>
      <c r="G38" s="35"/>
      <c r="L38" s="35"/>
      <c r="S38" s="203">
        <v>25</v>
      </c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83"/>
      <c r="AE38" s="180"/>
    </row>
    <row r="39" spans="1:32" s="4" customFormat="1" ht="11.1" customHeight="1" x14ac:dyDescent="0.2">
      <c r="A39" s="35" t="s">
        <v>138</v>
      </c>
      <c r="G39" s="89" t="s">
        <v>124</v>
      </c>
      <c r="H39" s="99" t="s">
        <v>136</v>
      </c>
      <c r="I39" s="17"/>
      <c r="J39" s="17" t="s">
        <v>131</v>
      </c>
      <c r="L39" s="86" t="s">
        <v>82</v>
      </c>
      <c r="N39" s="37"/>
      <c r="S39" s="204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  <c r="AD39" s="185"/>
      <c r="AE39" s="181"/>
    </row>
    <row r="40" spans="1:32" s="4" customFormat="1" ht="11.1" customHeight="1" x14ac:dyDescent="0.2">
      <c r="A40" s="86" t="s">
        <v>135</v>
      </c>
      <c r="H40" s="99" t="s">
        <v>137</v>
      </c>
      <c r="I40" s="17"/>
      <c r="J40" s="17" t="s">
        <v>132</v>
      </c>
      <c r="L40" s="86"/>
      <c r="N40" s="37"/>
      <c r="S40" s="193">
        <v>26</v>
      </c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83"/>
      <c r="AE40" s="180"/>
    </row>
    <row r="41" spans="1:32" ht="11.1" customHeight="1" x14ac:dyDescent="0.2">
      <c r="B41" s="85"/>
      <c r="C41" s="85"/>
      <c r="D41" s="85"/>
      <c r="E41" s="85"/>
      <c r="F41" s="85"/>
      <c r="H41" s="100" t="s">
        <v>127</v>
      </c>
      <c r="I41" s="17"/>
      <c r="J41" s="17" t="s">
        <v>133</v>
      </c>
      <c r="K41" s="86"/>
      <c r="L41" s="90" t="s">
        <v>88</v>
      </c>
      <c r="N41" s="88"/>
      <c r="O41" s="86"/>
      <c r="S41" s="194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5"/>
      <c r="AE41" s="181"/>
    </row>
    <row r="42" spans="1:32" ht="11.1" customHeight="1" x14ac:dyDescent="0.2">
      <c r="A42" s="85" t="s">
        <v>78</v>
      </c>
      <c r="B42" s="85"/>
      <c r="C42" s="85"/>
      <c r="D42" s="85"/>
      <c r="E42" s="85"/>
      <c r="F42" s="85"/>
      <c r="G42" s="87"/>
      <c r="H42" s="100" t="s">
        <v>128</v>
      </c>
      <c r="I42" s="17"/>
      <c r="J42" s="17" t="s">
        <v>134</v>
      </c>
      <c r="K42" s="86"/>
      <c r="L42" s="90" t="s">
        <v>115</v>
      </c>
      <c r="N42" s="88"/>
      <c r="O42" s="86"/>
      <c r="S42" s="193">
        <v>27</v>
      </c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83"/>
      <c r="AE42" s="180"/>
    </row>
    <row r="43" spans="1:32" ht="11.1" customHeight="1" x14ac:dyDescent="0.2">
      <c r="B43" s="85"/>
      <c r="C43" s="85"/>
      <c r="D43" s="85"/>
      <c r="E43" s="85"/>
      <c r="F43" s="85"/>
      <c r="H43" s="100" t="s">
        <v>129</v>
      </c>
      <c r="I43" s="17"/>
      <c r="J43" s="89" t="s">
        <v>130</v>
      </c>
      <c r="K43" s="86"/>
      <c r="L43" s="86"/>
      <c r="N43" s="88"/>
      <c r="O43" s="86"/>
      <c r="S43" s="194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5"/>
      <c r="AE43" s="181"/>
    </row>
    <row r="44" spans="1:32" ht="11.1" customHeight="1" x14ac:dyDescent="0.2">
      <c r="A44" t="s">
        <v>144</v>
      </c>
      <c r="B44" s="85"/>
      <c r="C44" s="85"/>
      <c r="D44" s="85"/>
      <c r="E44" s="85"/>
      <c r="F44" s="85"/>
      <c r="H44" s="86"/>
      <c r="J44" s="86"/>
      <c r="K44" s="86"/>
      <c r="L44" s="87" t="s">
        <v>103</v>
      </c>
      <c r="N44" s="88"/>
      <c r="O44" s="86"/>
      <c r="S44" s="193">
        <v>28</v>
      </c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83"/>
      <c r="AE44" s="180"/>
    </row>
    <row r="45" spans="1:32" ht="11.1" customHeight="1" x14ac:dyDescent="0.2">
      <c r="B45" s="85"/>
      <c r="C45" s="85"/>
      <c r="D45" s="85"/>
      <c r="E45" s="85"/>
      <c r="F45" s="85"/>
      <c r="G45" s="89" t="s">
        <v>99</v>
      </c>
      <c r="H45" s="86"/>
      <c r="J45" s="86"/>
      <c r="K45" s="86"/>
      <c r="L45" s="87" t="s">
        <v>104</v>
      </c>
      <c r="N45" s="88"/>
      <c r="O45" s="86"/>
      <c r="S45" s="194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5"/>
      <c r="AE45" s="181"/>
    </row>
    <row r="46" spans="1:32" ht="11.1" customHeight="1" x14ac:dyDescent="0.2">
      <c r="A46" s="87" t="s">
        <v>70</v>
      </c>
      <c r="B46" s="85"/>
      <c r="C46" s="85"/>
      <c r="D46" s="85"/>
      <c r="E46" s="85"/>
      <c r="F46" s="85"/>
      <c r="G46" s="86" t="s">
        <v>119</v>
      </c>
      <c r="H46" s="86"/>
      <c r="J46" s="86"/>
      <c r="K46" s="86"/>
      <c r="L46" s="87" t="s">
        <v>91</v>
      </c>
      <c r="N46" s="88"/>
      <c r="O46" s="86"/>
      <c r="S46" s="187">
        <v>29</v>
      </c>
      <c r="T46" s="175"/>
      <c r="U46" s="175"/>
      <c r="V46" s="175"/>
      <c r="W46" s="175"/>
      <c r="X46" s="175"/>
      <c r="Y46" s="175"/>
      <c r="Z46" s="175"/>
      <c r="AA46" s="175"/>
      <c r="AB46" s="175"/>
      <c r="AC46" s="175"/>
      <c r="AD46" s="183"/>
      <c r="AE46" s="180"/>
    </row>
    <row r="47" spans="1:32" ht="11.1" customHeight="1" x14ac:dyDescent="0.2">
      <c r="A47" s="87" t="s">
        <v>145</v>
      </c>
      <c r="G47" s="91" t="s">
        <v>118</v>
      </c>
      <c r="L47" s="87" t="s">
        <v>141</v>
      </c>
      <c r="S47" s="192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5"/>
      <c r="AE47" s="181"/>
    </row>
    <row r="48" spans="1:32" ht="11.1" customHeight="1" x14ac:dyDescent="0.2">
      <c r="G48" s="91" t="s">
        <v>117</v>
      </c>
      <c r="S48" s="187">
        <v>30</v>
      </c>
      <c r="T48" s="175"/>
      <c r="U48" s="175"/>
      <c r="V48" s="175"/>
      <c r="W48" s="175"/>
      <c r="X48" s="175"/>
      <c r="Y48" s="175"/>
      <c r="Z48" s="175"/>
      <c r="AA48" s="175"/>
      <c r="AB48" s="175"/>
      <c r="AC48" s="175"/>
      <c r="AD48" s="183"/>
      <c r="AE48" s="180"/>
    </row>
    <row r="49" spans="1:31" ht="10.7" customHeight="1" x14ac:dyDescent="0.2">
      <c r="B49" s="35"/>
      <c r="C49" s="35"/>
      <c r="D49" s="35"/>
      <c r="E49" s="35"/>
      <c r="F49" s="35"/>
      <c r="H49" s="35"/>
      <c r="L49" s="87" t="s">
        <v>106</v>
      </c>
      <c r="S49" s="192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5"/>
      <c r="AE49" s="181"/>
    </row>
    <row r="50" spans="1:31" ht="11.1" customHeight="1" x14ac:dyDescent="0.2">
      <c r="A50" s="35" t="s">
        <v>77</v>
      </c>
      <c r="G50" s="35" t="s">
        <v>120</v>
      </c>
      <c r="L50" s="87" t="s">
        <v>89</v>
      </c>
      <c r="S50" s="187">
        <v>31</v>
      </c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83"/>
      <c r="AE50" s="180"/>
    </row>
    <row r="51" spans="1:31" ht="10.7" customHeight="1" thickBot="1" x14ac:dyDescent="0.25">
      <c r="B51" s="17"/>
      <c r="C51" s="17"/>
      <c r="D51" s="17"/>
      <c r="E51" s="17"/>
      <c r="F51" s="17"/>
      <c r="H51" s="86"/>
      <c r="I51" s="86"/>
      <c r="J51" s="86"/>
      <c r="L51" s="87" t="s">
        <v>90</v>
      </c>
      <c r="S51" s="188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  <c r="AD51" s="184"/>
      <c r="AE51" s="182"/>
    </row>
    <row r="52" spans="1:31" ht="12.95" customHeight="1" x14ac:dyDescent="0.2">
      <c r="A52" s="173" t="s">
        <v>139</v>
      </c>
      <c r="B52" s="35"/>
      <c r="C52" s="35"/>
      <c r="D52" s="35"/>
      <c r="E52" s="35"/>
      <c r="F52" s="35"/>
      <c r="G52" s="86" t="s">
        <v>74</v>
      </c>
      <c r="L52" s="87" t="s">
        <v>105</v>
      </c>
      <c r="S52" s="17"/>
      <c r="T52" s="17" t="s">
        <v>61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1:31" x14ac:dyDescent="0.2">
      <c r="A53" s="173" t="s">
        <v>191</v>
      </c>
      <c r="G53" s="86" t="s">
        <v>121</v>
      </c>
      <c r="S53" s="4"/>
      <c r="T53" s="236"/>
      <c r="U53" s="236"/>
      <c r="V53" s="236"/>
      <c r="W53" s="236"/>
      <c r="X53" s="236"/>
      <c r="Y53" s="236"/>
      <c r="Z53" s="236"/>
      <c r="AA53" s="236"/>
      <c r="AB53" s="236"/>
      <c r="AC53" s="236"/>
      <c r="AD53" s="236"/>
      <c r="AE53" s="236"/>
    </row>
    <row r="54" spans="1:31" s="4" customFormat="1" ht="13.5" thickBot="1" x14ac:dyDescent="0.25">
      <c r="A54" s="174" t="s">
        <v>190</v>
      </c>
      <c r="B54" s="17"/>
      <c r="C54" s="17"/>
      <c r="D54" s="17"/>
      <c r="E54" s="17"/>
      <c r="F54" s="17"/>
      <c r="G54" s="92"/>
      <c r="L54" t="s">
        <v>100</v>
      </c>
      <c r="N54" s="37"/>
      <c r="S54" s="41" t="s">
        <v>148</v>
      </c>
      <c r="T54" s="237"/>
      <c r="U54" s="237"/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</row>
    <row r="55" spans="1:31" x14ac:dyDescent="0.2">
      <c r="G55" s="87" t="s">
        <v>67</v>
      </c>
      <c r="L55" s="17" t="s">
        <v>101</v>
      </c>
      <c r="S55" s="236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</row>
    <row r="56" spans="1:31" ht="13.5" thickBot="1" x14ac:dyDescent="0.25">
      <c r="A56" s="74" t="s">
        <v>192</v>
      </c>
      <c r="C56" s="35"/>
      <c r="D56" s="35"/>
      <c r="E56" s="35"/>
      <c r="F56" s="35"/>
      <c r="G56" s="87" t="s">
        <v>83</v>
      </c>
      <c r="L56" t="s">
        <v>102</v>
      </c>
      <c r="S56" s="237"/>
      <c r="T56" s="237"/>
      <c r="U56" s="237"/>
      <c r="V56" s="237"/>
      <c r="W56" s="237"/>
      <c r="X56" s="237"/>
      <c r="Y56" s="237"/>
      <c r="Z56" s="237"/>
      <c r="AA56" s="237"/>
      <c r="AB56" s="237"/>
      <c r="AC56" s="237"/>
      <c r="AD56" s="237"/>
      <c r="AE56" s="237"/>
    </row>
    <row r="57" spans="1:31" x14ac:dyDescent="0.2">
      <c r="A57" s="74" t="s">
        <v>193</v>
      </c>
      <c r="B57" s="74"/>
      <c r="C57" s="74"/>
      <c r="D57" s="74"/>
      <c r="E57" s="74"/>
      <c r="F57" s="74"/>
      <c r="G57" s="87" t="s">
        <v>68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31"/>
      <c r="AE57" s="31"/>
    </row>
    <row r="58" spans="1:31" x14ac:dyDescent="0.2">
      <c r="B58" s="74"/>
      <c r="C58" s="74"/>
      <c r="D58" s="74"/>
      <c r="E58" s="74"/>
      <c r="F58" s="74"/>
      <c r="G58" s="87" t="s">
        <v>69</v>
      </c>
      <c r="L58" s="35" t="s">
        <v>116</v>
      </c>
      <c r="S58" s="17" t="s">
        <v>62</v>
      </c>
    </row>
    <row r="60" spans="1:31" x14ac:dyDescent="0.2">
      <c r="A60" s="85" t="s">
        <v>79</v>
      </c>
      <c r="B60" s="36"/>
      <c r="C60" s="36"/>
      <c r="D60" s="36"/>
      <c r="E60" s="36"/>
      <c r="F60" s="36"/>
      <c r="G60" s="85" t="s">
        <v>92</v>
      </c>
      <c r="L60" s="35" t="s">
        <v>125</v>
      </c>
      <c r="U60" s="232"/>
      <c r="V60" s="232"/>
      <c r="W60" s="232"/>
      <c r="X60" s="232"/>
      <c r="Y60" s="232"/>
      <c r="Z60" s="232"/>
      <c r="AB60" s="234" t="str">
        <f>IF('SWO&amp;R Front Side'!AE51="","",'SWO&amp;R Front Side'!AE51)</f>
        <v/>
      </c>
      <c r="AC60" s="234"/>
      <c r="AD60" s="234"/>
      <c r="AE60" s="234"/>
    </row>
    <row r="61" spans="1:31" ht="13.5" thickBot="1" x14ac:dyDescent="0.25">
      <c r="B61" s="36"/>
      <c r="C61" s="36"/>
      <c r="D61" s="36"/>
      <c r="E61" s="36"/>
      <c r="F61" s="36"/>
      <c r="G61" s="86" t="s">
        <v>84</v>
      </c>
      <c r="S61" s="238" t="s">
        <v>199</v>
      </c>
      <c r="T61" s="239"/>
      <c r="U61" s="233"/>
      <c r="V61" s="233"/>
      <c r="W61" s="233"/>
      <c r="X61" s="233"/>
      <c r="Y61" s="233"/>
      <c r="Z61" s="233"/>
      <c r="AA61" t="s">
        <v>149</v>
      </c>
      <c r="AB61" s="235"/>
      <c r="AC61" s="235"/>
      <c r="AD61" s="235"/>
      <c r="AE61" s="235"/>
    </row>
    <row r="62" spans="1:31" x14ac:dyDescent="0.2">
      <c r="A62" s="90" t="s">
        <v>80</v>
      </c>
      <c r="G62" s="86" t="s">
        <v>85</v>
      </c>
      <c r="L62" s="17" t="s">
        <v>126</v>
      </c>
    </row>
    <row r="63" spans="1:31" x14ac:dyDescent="0.2">
      <c r="A63" s="90" t="s">
        <v>81</v>
      </c>
      <c r="B63" s="31"/>
      <c r="C63" s="31"/>
      <c r="D63" s="31"/>
      <c r="E63" s="31"/>
      <c r="F63" s="31"/>
      <c r="G63" s="86" t="s">
        <v>86</v>
      </c>
      <c r="L63" s="89" t="s">
        <v>142</v>
      </c>
    </row>
    <row r="64" spans="1:31" x14ac:dyDescent="0.2">
      <c r="P64" t="s">
        <v>143</v>
      </c>
      <c r="AE64" s="31" t="s">
        <v>196</v>
      </c>
    </row>
    <row r="65" spans="2:12" x14ac:dyDescent="0.2">
      <c r="J65" s="4"/>
      <c r="K65" s="4"/>
      <c r="L65" s="4"/>
    </row>
    <row r="69" spans="2:12" x14ac:dyDescent="0.2">
      <c r="B69" s="86"/>
    </row>
  </sheetData>
  <sheetProtection sheet="1" selectLockedCells="1"/>
  <mergeCells count="183">
    <mergeCell ref="U60:Z61"/>
    <mergeCell ref="AB60:AE61"/>
    <mergeCell ref="S55:AE56"/>
    <mergeCell ref="T53:AE54"/>
    <mergeCell ref="S61:T61"/>
    <mergeCell ref="S4:T4"/>
    <mergeCell ref="U4:AC4"/>
    <mergeCell ref="X8:Y8"/>
    <mergeCell ref="Z8:AA8"/>
    <mergeCell ref="AB8:AC8"/>
    <mergeCell ref="Y11:Y12"/>
    <mergeCell ref="AA11:AA12"/>
    <mergeCell ref="AC11:AC12"/>
    <mergeCell ref="X11:X12"/>
    <mergeCell ref="Z11:Z12"/>
    <mergeCell ref="AA36:AA37"/>
    <mergeCell ref="AB36:AB37"/>
    <mergeCell ref="AC36:AC37"/>
    <mergeCell ref="AD36:AD37"/>
    <mergeCell ref="S36:S37"/>
    <mergeCell ref="T36:T37"/>
    <mergeCell ref="U36:U37"/>
    <mergeCell ref="V36:V37"/>
    <mergeCell ref="W36:W37"/>
    <mergeCell ref="Q4:Q14"/>
    <mergeCell ref="Q15:Q34"/>
    <mergeCell ref="P15:P34"/>
    <mergeCell ref="O32:O34"/>
    <mergeCell ref="O20:O24"/>
    <mergeCell ref="O15:O19"/>
    <mergeCell ref="O4:O14"/>
    <mergeCell ref="P4:P14"/>
    <mergeCell ref="AB11:AB12"/>
    <mergeCell ref="AB3:AC3"/>
    <mergeCell ref="T3:X3"/>
    <mergeCell ref="X7:AC7"/>
    <mergeCell ref="X6:Y6"/>
    <mergeCell ref="Z6:AA6"/>
    <mergeCell ref="AB6:AC6"/>
    <mergeCell ref="X10:Y10"/>
    <mergeCell ref="Z10:AA10"/>
    <mergeCell ref="AB10:AC10"/>
    <mergeCell ref="X36:X37"/>
    <mergeCell ref="Y36:Y37"/>
    <mergeCell ref="Z36:Z37"/>
    <mergeCell ref="K33:L33"/>
    <mergeCell ref="K34:L34"/>
    <mergeCell ref="A2:A3"/>
    <mergeCell ref="G2:G3"/>
    <mergeCell ref="K29:L29"/>
    <mergeCell ref="K30:L30"/>
    <mergeCell ref="K31:L31"/>
    <mergeCell ref="K32:L32"/>
    <mergeCell ref="K25:L25"/>
    <mergeCell ref="K26:L26"/>
    <mergeCell ref="K18:L18"/>
    <mergeCell ref="K27:L27"/>
    <mergeCell ref="K28:L28"/>
    <mergeCell ref="K21:L21"/>
    <mergeCell ref="K22:L22"/>
    <mergeCell ref="K23:L23"/>
    <mergeCell ref="K24:L24"/>
    <mergeCell ref="K20:L20"/>
    <mergeCell ref="K9:L9"/>
    <mergeCell ref="K10:L10"/>
    <mergeCell ref="B2:B3"/>
    <mergeCell ref="C2:E2"/>
    <mergeCell ref="A1:E1"/>
    <mergeCell ref="H2:H3"/>
    <mergeCell ref="G1:J1"/>
    <mergeCell ref="S38:S39"/>
    <mergeCell ref="K1:M1"/>
    <mergeCell ref="K2:L2"/>
    <mergeCell ref="K4:L4"/>
    <mergeCell ref="K3:L3"/>
    <mergeCell ref="K5:L5"/>
    <mergeCell ref="K6:L6"/>
    <mergeCell ref="K7:L7"/>
    <mergeCell ref="K8:L8"/>
    <mergeCell ref="K19:L19"/>
    <mergeCell ref="K11:L11"/>
    <mergeCell ref="K12:L12"/>
    <mergeCell ref="K13:L13"/>
    <mergeCell ref="K14:L14"/>
    <mergeCell ref="K15:L15"/>
    <mergeCell ref="K16:L16"/>
    <mergeCell ref="K17:L17"/>
    <mergeCell ref="I2:I3"/>
    <mergeCell ref="J2:J3"/>
    <mergeCell ref="O25:O29"/>
    <mergeCell ref="Y40:Y41"/>
    <mergeCell ref="AC38:AC39"/>
    <mergeCell ref="AD38:AD39"/>
    <mergeCell ref="AB38:AB39"/>
    <mergeCell ref="T38:T39"/>
    <mergeCell ref="U38:U39"/>
    <mergeCell ref="V38:V39"/>
    <mergeCell ref="W38:W39"/>
    <mergeCell ref="X38:X39"/>
    <mergeCell ref="Y38:Y39"/>
    <mergeCell ref="Z38:Z39"/>
    <mergeCell ref="AA38:AA39"/>
    <mergeCell ref="W48:W49"/>
    <mergeCell ref="AD40:AD41"/>
    <mergeCell ref="AB44:AB45"/>
    <mergeCell ref="AC42:AC43"/>
    <mergeCell ref="AD42:AD43"/>
    <mergeCell ref="S40:S41"/>
    <mergeCell ref="S42:S43"/>
    <mergeCell ref="S44:S45"/>
    <mergeCell ref="T44:T45"/>
    <mergeCell ref="T40:T41"/>
    <mergeCell ref="U40:U41"/>
    <mergeCell ref="V40:V41"/>
    <mergeCell ref="AA42:AA43"/>
    <mergeCell ref="AB42:AB43"/>
    <mergeCell ref="Z40:Z41"/>
    <mergeCell ref="AB40:AB41"/>
    <mergeCell ref="AA40:AA41"/>
    <mergeCell ref="W44:W45"/>
    <mergeCell ref="X44:X45"/>
    <mergeCell ref="Y44:Y45"/>
    <mergeCell ref="Z44:Z45"/>
    <mergeCell ref="AA44:AA45"/>
    <mergeCell ref="W40:W41"/>
    <mergeCell ref="X40:X41"/>
    <mergeCell ref="AC46:AC47"/>
    <mergeCell ref="S50:S51"/>
    <mergeCell ref="X9:AC9"/>
    <mergeCell ref="AC40:AC41"/>
    <mergeCell ref="T42:T43"/>
    <mergeCell ref="U42:U43"/>
    <mergeCell ref="V42:V43"/>
    <mergeCell ref="W42:W43"/>
    <mergeCell ref="X42:X43"/>
    <mergeCell ref="Y42:Y43"/>
    <mergeCell ref="Z42:Z43"/>
    <mergeCell ref="U44:U45"/>
    <mergeCell ref="V44:V45"/>
    <mergeCell ref="S46:S47"/>
    <mergeCell ref="S48:S49"/>
    <mergeCell ref="T48:T49"/>
    <mergeCell ref="U48:U49"/>
    <mergeCell ref="V48:V49"/>
    <mergeCell ref="AC48:AC49"/>
    <mergeCell ref="AA48:AA49"/>
    <mergeCell ref="AB48:AB49"/>
    <mergeCell ref="X48:X49"/>
    <mergeCell ref="Y48:Y49"/>
    <mergeCell ref="Z48:Z49"/>
    <mergeCell ref="T46:T47"/>
    <mergeCell ref="U46:U47"/>
    <mergeCell ref="V46:V47"/>
    <mergeCell ref="W46:W47"/>
    <mergeCell ref="X46:X47"/>
    <mergeCell ref="Y46:Y47"/>
    <mergeCell ref="Z46:Z47"/>
    <mergeCell ref="AA46:AA47"/>
    <mergeCell ref="AB46:AB47"/>
    <mergeCell ref="T50:T51"/>
    <mergeCell ref="U50:U51"/>
    <mergeCell ref="V50:V51"/>
    <mergeCell ref="W50:W51"/>
    <mergeCell ref="AC50:AC51"/>
    <mergeCell ref="AE7:AE12"/>
    <mergeCell ref="AE38:AE39"/>
    <mergeCell ref="AE40:AE41"/>
    <mergeCell ref="AE42:AE43"/>
    <mergeCell ref="AE36:AE37"/>
    <mergeCell ref="AE44:AE45"/>
    <mergeCell ref="AB50:AB51"/>
    <mergeCell ref="X50:X51"/>
    <mergeCell ref="Y50:Y51"/>
    <mergeCell ref="Z50:Z51"/>
    <mergeCell ref="AA50:AA51"/>
    <mergeCell ref="AE46:AE47"/>
    <mergeCell ref="AE48:AE49"/>
    <mergeCell ref="AE50:AE51"/>
    <mergeCell ref="AD50:AD51"/>
    <mergeCell ref="AD48:AD49"/>
    <mergeCell ref="AD46:AD47"/>
    <mergeCell ref="AC44:AC45"/>
    <mergeCell ref="AD44:AD45"/>
  </mergeCells>
  <phoneticPr fontId="22" type="noConversion"/>
  <conditionalFormatting sqref="W12 AB60:AE61">
    <cfRule type="cellIs" dxfId="0" priority="1" stopIfTrue="1" operator="equal">
      <formula>""</formula>
    </cfRule>
  </conditionalFormatting>
  <dataValidations xWindow="404" yWindow="412" count="1">
    <dataValidation type="list" allowBlank="1" showInputMessage="1" showErrorMessage="1" error="Select C for Celcius or F for Farenheit" prompt="Select C for Celcius or F for Farenheit_x000a_" sqref="W12" xr:uid="{00000000-0002-0000-0100-000000000000}">
      <formula1>$R$11:$R$12</formula1>
    </dataValidation>
  </dataValidations>
  <printOptions horizontalCentered="1" verticalCentered="1"/>
  <pageMargins left="0.25" right="0.25" top="0.25" bottom="0.25" header="0.5" footer="0.5"/>
  <pageSetup paperSize="3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231B1622EF6A4BB1E70B756013D4C8" ma:contentTypeVersion="1" ma:contentTypeDescription="Create a new document." ma:contentTypeScope="" ma:versionID="1e74e9b66e949692632ad3994f76033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cea3d0222cc48e78637d781e16be94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933CF0-72CA-43F2-AB6F-268916219C8C}">
  <ds:schemaRefs>
    <ds:schemaRef ds:uri="http://schemas.microsoft.com/office/2006/documentManagement/types"/>
    <ds:schemaRef ds:uri="http://purl.org/dc/dcmitype/"/>
    <ds:schemaRef ds:uri="http://schemas.microsoft.com/sharepoint/v3"/>
    <ds:schemaRef ds:uri="http://purl.org/dc/terms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D8A9226-E989-48A0-95DB-CB1E27E6CB4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D4E6DC9-7B54-4457-80AE-2914E8D3D3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398FEFF0-5105-446A-8B03-B76A47900F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SWO&amp;R Front Side</vt:lpstr>
      <vt:lpstr>SWO&amp;R Back Side</vt:lpstr>
      <vt:lpstr>'SWO&amp;R Back Side'!Print_Area</vt:lpstr>
      <vt:lpstr>'SWO&amp;R Front Side'!Print_Area</vt:lpstr>
      <vt:lpstr>TempUnit</vt:lpstr>
    </vt:vector>
  </TitlesOfParts>
  <Company>ADH - Engineering Section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Water Operation and Chemical Report</dc:title>
  <dc:creator>Lance A Jones, P.E.</dc:creator>
  <cp:lastModifiedBy>Andrew Thompson</cp:lastModifiedBy>
  <cp:lastPrinted>2026-10-08T20:50:53Z</cp:lastPrinted>
  <dcterms:created xsi:type="dcterms:W3CDTF">1999-08-27T19:17:16Z</dcterms:created>
  <dcterms:modified xsi:type="dcterms:W3CDTF">2026-10-19T20:47:00Z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display_urn:schemas-microsoft-com:office:office#Editor">
    <vt:lpwstr>Racheal Odom</vt:lpwstr>
  </property>
  <property fmtid="{D5CDD505-2E9C-101B-9397-08002B2CF9AE}" pid="4" name="xd_Signature">
    <vt:lpwstr/>
  </property>
  <property fmtid="{D5CDD505-2E9C-101B-9397-08002B2CF9AE}" pid="5" name="display_urn:schemas-microsoft-com:office:office#Author">
    <vt:lpwstr>Racheal Odom</vt:lpwstr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_SourceUrl">
    <vt:lpwstr/>
  </property>
</Properties>
</file>